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000" windowHeight="1170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<sst xmlns="http://schemas.openxmlformats.org/spreadsheetml/2006/main" count="4733" uniqueCount="3656">
  <si>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</si>
  <si>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</si>
  <si>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</si>
  <si>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</si>
  <si>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</si>
  <si>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</si>
  <si>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</si>
  <si>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</si>
  <si>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</si>
  <si>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</si>
  <si>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</si>
  <si>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</si>
  <si>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</si>
  <si>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</si>
  <si>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</si>
  <si>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</si>
  <si>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</si>
  <si>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</si>
  <si>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</si>
  <si>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</si>
  <si>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</si>
  <si>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</si>
  <si>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</si>
  <si>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</si>
  <si>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</si>
  <si>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</si>
  <si>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</si>
  <si>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</si>
  <si>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</si>
  <si>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</si>
  <si>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</si>
  <si>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ČEPIN</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</si>
  <si>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</si>
  <si>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</si>
  <si>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</si>
  <si>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</si>
  <si>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</si>
  <si>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</si>
  <si>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</si>
  <si>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</si>
  <si>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</si>
  <si>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</si>
  <si>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</si>
  <si>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</si>
  <si>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</si>
  <si>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</si>
  <si>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</si>
  <si>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</si>
  <si>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</si>
  <si>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</si>
  <si>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</si>
  <si>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</si>
  <si>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</si>
  <si>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</si>
  <si>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</si>
  <si>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</si>
  <si>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</si>
  <si>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</si>
  <si>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</si>
  <si>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50660 - JAVNA VATROGASNA POSTROJBA ČEPIN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</si>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</sst>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rgb="FF00B050"/>
      <name val="Arial"/>
      <charset val="238"/>
    </font>
    <font>
      <sz val="10"/>
      <color rgb="FF0000FF"/>
      <name val="Arial"/>
      <charset val="134"/>
    </font>
    <font>
      <sz val="9"/>
      <color theme="1"/>
      <name val="Arial"/>
      <charset val="238"/>
    </font>
    <font>
      <strike/>
      <sz val="8"/>
      <name val="Arial"/>
      <charset val="134"/>
    </font>
    <font>
      <b/>
      <sz val="8"/>
      <color rgb="FF0000FF"/>
      <name val="Arial"/>
      <charset val="134"/>
    </font>
    <font>
      <b/>
      <sz val="8"/>
      <name val="Arial"/>
      <charset val="134"/>
    </font>
    <font>
      <b/>
      <sz val="8"/>
      <color rgb="FF3333FF"/>
      <name val="Arial"/>
      <charset val="238"/>
    </font>
    <font>
      <strike/>
      <sz val="9"/>
      <color theme="1"/>
      <name val="Arial"/>
      <charset val="238"/>
    </font>
    <font>
      <sz val="9"/>
      <color theme="6"/>
      <name val="Arial"/>
      <charset val="238"/>
    </font>
    <font>
      <sz val="8"/>
      <color rgb="FFFF0000"/>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
        <bgColor rgb="FFDBE5F1"/>
      </patternFill>
    </fill>
    <fill>
      <patternFill patternType="solid">
        <fgColor theme="5" tint="0.799951170384838"/>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0">
      <alignment vertical="top"/>
      <protection locked="0"/>
    </xf>
    <xf numFmtId="0" fontId="0" fillId="0" borderId="0" xfId="0" applyProtection="1">
      <alignment vertical="top"/>
    </xf>
    <xf numFmtId="0" fontId="1" fillId="0" borderId="1" xfId="0" applyFont="1" applyBorder="1" applyAlignment="1" applyProtection="1">
      <alignment horizontal="center" vertical="center"/>
    </xf>
    <xf numFmtId="0" fontId="2" fillId="0" borderId="2" xfId="0" applyFont="1" applyBorder="1" applyAlignment="1" applyProtection="1">
      <alignment vertical="center" wrapText="1"/>
    </xf>
    <xf numFmtId="0" fontId="3" fillId="0" borderId="3" xfId="0" applyFont="1" applyBorder="1" applyProtection="1">
      <alignment vertical="top"/>
    </xf>
    <xf numFmtId="0" fontId="3" fillId="0" borderId="4" xfId="0" applyFont="1" applyBorder="1" applyProtection="1">
      <alignment vertical="top"/>
    </xf>
    <xf numFmtId="0" fontId="4" fillId="0" borderId="0" xfId="0" applyFont="1" applyProtection="1">
      <alignment vertical="top"/>
    </xf>
    <xf numFmtId="0" fontId="5" fillId="2" borderId="5" xfId="0"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4" fillId="0" borderId="2" xfId="0" applyFont="1" applyBorder="1" applyAlignment="1" applyProtection="1">
      <alignment vertical="center" wrapText="1"/>
    </xf>
    <xf numFmtId="0" fontId="3" fillId="0" borderId="6" xfId="54" applyBorder="1" applyAlignment="1" applyProtection="1">
      <alignment horizontal="center" vertical="center"/>
      <protection hidden="1"/>
    </xf>
    <xf numFmtId="0" fontId="3" fillId="0" borderId="6" xfId="54" applyBorder="1" applyAlignment="1" applyProtection="1">
      <alignment vertical="center" wrapText="1"/>
      <protection hidden="1"/>
    </xf>
    <xf numFmtId="0" fontId="4" fillId="0" borderId="2" xfId="52" applyFont="1" applyBorder="1" applyAlignment="1">
      <alignment vertical="center" wrapText="1"/>
    </xf>
    <xf numFmtId="0" fontId="3" fillId="0" borderId="4" xfId="52" applyFont="1" applyBorder="1"/>
    <xf numFmtId="0" fontId="3" fillId="0" borderId="6" xfId="0" applyFont="1" applyBorder="1" applyAlignment="1" applyProtection="1">
      <alignment horizontal="center" vertical="center"/>
      <protection hidden="1"/>
    </xf>
    <xf numFmtId="0" fontId="4" fillId="0" borderId="7" xfId="0" applyFont="1" applyBorder="1" applyAlignment="1" applyProtection="1">
      <alignment vertical="center" wrapText="1"/>
    </xf>
    <xf numFmtId="0" fontId="4" fillId="0" borderId="4" xfId="0" applyFont="1" applyBorder="1" applyAlignment="1" applyProtection="1">
      <alignment vertical="center" wrapText="1"/>
    </xf>
    <xf numFmtId="58" fontId="3" fillId="0" borderId="6" xfId="0" applyNumberFormat="1" applyFont="1" applyBorder="1" applyAlignment="1" applyProtection="1">
      <alignment horizontal="center" vertical="center"/>
      <protection hidden="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6" fillId="3" borderId="0" xfId="0" applyFont="1" applyFill="1" applyAlignment="1" applyProtection="1">
      <alignment vertical="center"/>
    </xf>
    <xf numFmtId="0" fontId="1" fillId="0" borderId="0" xfId="0" applyFont="1" applyAlignment="1" applyProtection="1">
      <alignment horizontal="center" vertical="center"/>
    </xf>
    <xf numFmtId="0" fontId="7" fillId="0" borderId="0" xfId="0" applyFont="1" applyAlignment="1" applyProtection="1">
      <alignment vertical="center"/>
    </xf>
    <xf numFmtId="0" fontId="8" fillId="0" borderId="0" xfId="0" applyFont="1" applyProtection="1">
      <alignment vertical="top"/>
    </xf>
    <xf numFmtId="1" fontId="5" fillId="0" borderId="5" xfId="0" applyNumberFormat="1" applyFont="1" applyBorder="1" applyAlignment="1" applyProtection="1">
      <alignment horizontal="center" vertical="center" wrapText="1"/>
    </xf>
    <xf numFmtId="0" fontId="5" fillId="4" borderId="5" xfId="0"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Font="1" applyAlignment="1" applyProtection="1">
      <alignment horizontal="center" vertical="center"/>
    </xf>
    <xf numFmtId="0" fontId="7" fillId="0" borderId="5" xfId="0" applyFont="1" applyBorder="1" applyAlignment="1" applyProtection="1">
      <alignment vertical="center"/>
    </xf>
    <xf numFmtId="0" fontId="7" fillId="4" borderId="5" xfId="0"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Font="1" applyBorder="1" applyProtection="1">
      <alignment vertical="top"/>
    </xf>
    <xf numFmtId="0" fontId="3" fillId="0" borderId="10" xfId="0" applyFont="1" applyBorder="1" applyProtection="1">
      <alignment vertical="top"/>
    </xf>
    <xf numFmtId="1" fontId="10" fillId="0" borderId="11" xfId="0" applyNumberFormat="1" applyFont="1" applyBorder="1" applyAlignment="1" applyProtection="1">
      <alignment horizontal="center" vertical="center"/>
    </xf>
    <xf numFmtId="0" fontId="11"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Font="1" applyBorder="1" applyProtection="1">
      <alignment vertical="top"/>
    </xf>
    <xf numFmtId="0" fontId="3" fillId="0" borderId="16" xfId="0" applyFont="1" applyBorder="1" applyProtection="1">
      <alignment vertical="top"/>
    </xf>
    <xf numFmtId="0" fontId="12" fillId="0" borderId="13" xfId="0" applyFont="1" applyBorder="1" applyAlignment="1" applyProtection="1">
      <alignment vertical="center" wrapText="1"/>
    </xf>
    <xf numFmtId="0" fontId="7" fillId="0" borderId="2" xfId="0" applyFont="1" applyBorder="1" applyAlignment="1" applyProtection="1">
      <alignment vertical="center"/>
    </xf>
    <xf numFmtId="0" fontId="7" fillId="0" borderId="17" xfId="0" applyFont="1" applyBorder="1" applyAlignment="1" applyProtection="1">
      <alignment vertical="center"/>
    </xf>
    <xf numFmtId="0" fontId="7" fillId="0" borderId="18" xfId="0" applyFont="1" applyBorder="1" applyAlignment="1" applyProtection="1">
      <alignment vertical="center"/>
    </xf>
    <xf numFmtId="0" fontId="8" fillId="0" borderId="0" xfId="0" applyFont="1" applyAlignment="1" applyProtection="1">
      <alignment vertical="center"/>
    </xf>
    <xf numFmtId="49" fontId="12" fillId="0" borderId="13" xfId="0" applyNumberFormat="1" applyFont="1" applyBorder="1" applyAlignment="1" applyProtection="1">
      <alignment horizontal="left" vertical="center" wrapText="1"/>
    </xf>
    <xf numFmtId="0" fontId="13" fillId="0" borderId="0" xfId="0" applyFont="1" applyAlignment="1" applyProtection="1">
      <alignment horizontal="center" vertical="center"/>
    </xf>
    <xf numFmtId="0" fontId="13" fillId="0" borderId="0" xfId="0" applyFont="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Font="1" applyBorder="1" applyAlignment="1" applyProtection="1">
      <alignment vertical="center" wrapText="1"/>
    </xf>
    <xf numFmtId="0" fontId="7" fillId="0" borderId="19" xfId="0" applyFont="1" applyBorder="1" applyAlignment="1" applyProtection="1">
      <alignment vertical="center"/>
    </xf>
    <xf numFmtId="0" fontId="7" fillId="0" borderId="0" xfId="0" applyFont="1" applyAlignment="1" applyProtection="1">
      <alignment vertical="center" wrapText="1"/>
    </xf>
    <xf numFmtId="0" fontId="7" fillId="0" borderId="20" xfId="0" applyFont="1" applyBorder="1" applyAlignment="1" applyProtection="1">
      <alignment vertical="center"/>
    </xf>
    <xf numFmtId="0" fontId="7" fillId="0" borderId="21" xfId="0" applyFont="1" applyBorder="1" applyAlignment="1" applyProtection="1">
      <alignment vertical="center"/>
    </xf>
    <xf numFmtId="0" fontId="14" fillId="3" borderId="0" xfId="0" applyFont="1" applyFill="1" applyAlignment="1" applyProtection="1">
      <alignment vertical="center" wrapText="1"/>
    </xf>
    <xf numFmtId="0" fontId="12" fillId="0" borderId="13" xfId="0" applyFont="1" applyBorder="1" applyAlignment="1" applyProtection="1">
      <alignment horizontal="left" vertical="center" wrapText="1"/>
    </xf>
    <xf numFmtId="0" fontId="15" fillId="0" borderId="12" xfId="0" applyFont="1" applyBorder="1" applyAlignment="1" applyProtection="1">
      <alignment horizontal="center" vertical="center" wrapText="1"/>
    </xf>
    <xf numFmtId="3" fontId="7" fillId="0" borderId="0" xfId="0" applyNumberFormat="1" applyFont="1" applyAlignment="1" applyProtection="1">
      <alignment vertical="center"/>
    </xf>
    <xf numFmtId="2" fontId="7" fillId="0" borderId="0" xfId="0" applyNumberFormat="1" applyFont="1" applyAlignment="1" applyProtection="1">
      <alignment vertical="center"/>
    </xf>
    <xf numFmtId="1" fontId="7" fillId="0" borderId="0" xfId="0" applyNumberFormat="1" applyFont="1" applyAlignment="1" applyProtection="1">
      <alignment vertical="center"/>
    </xf>
    <xf numFmtId="3" fontId="7" fillId="0" borderId="0" xfId="0" applyNumberFormat="1" applyFont="1" applyAlignment="1" applyProtection="1">
      <alignment vertical="center" wrapText="1"/>
    </xf>
    <xf numFmtId="0" fontId="0" fillId="3" borderId="0" xfId="0" applyFill="1" applyAlignment="1" applyProtection="1">
      <alignment vertical="center"/>
    </xf>
    <xf numFmtId="1" fontId="10" fillId="0" borderId="14" xfId="0" applyNumberFormat="1" applyFont="1" applyBorder="1" applyAlignment="1" applyProtection="1">
      <alignment horizontal="center" vertical="center"/>
    </xf>
    <xf numFmtId="0" fontId="7" fillId="0" borderId="13" xfId="0" applyFont="1" applyBorder="1" applyAlignment="1" applyProtection="1">
      <alignment vertical="center" wrapText="1"/>
    </xf>
    <xf numFmtId="0" fontId="16" fillId="3" borderId="0" xfId="0" applyFont="1" applyFill="1" applyAlignment="1" applyProtection="1">
      <alignment vertical="center"/>
    </xf>
    <xf numFmtId="0" fontId="12" fillId="3" borderId="13" xfId="0" applyFont="1" applyFill="1" applyBorder="1" applyAlignment="1" applyProtection="1">
      <alignment vertical="center" wrapText="1"/>
    </xf>
    <xf numFmtId="1" fontId="10" fillId="0" borderId="22" xfId="0" applyNumberFormat="1" applyFont="1" applyBorder="1" applyAlignment="1" applyProtection="1">
      <alignment horizontal="center" vertical="center"/>
    </xf>
    <xf numFmtId="0" fontId="17" fillId="0" borderId="23" xfId="0" applyFont="1" applyBorder="1" applyAlignment="1" applyProtection="1">
      <alignment horizontal="center" vertical="center" wrapText="1"/>
    </xf>
    <xf numFmtId="0" fontId="7" fillId="0" borderId="24" xfId="0" applyFont="1" applyBorder="1" applyAlignment="1" applyProtection="1">
      <alignment vertical="center" wrapText="1"/>
    </xf>
    <xf numFmtId="0" fontId="7" fillId="0" borderId="0" xfId="0" applyFont="1" applyAlignment="1" applyProtection="1">
      <alignment horizontal="center" vertical="center" wrapText="1"/>
    </xf>
    <xf numFmtId="49" fontId="7" fillId="0" borderId="0" xfId="0" applyNumberFormat="1" applyFont="1" applyAlignment="1" applyProtection="1">
      <alignment vertical="center"/>
    </xf>
    <xf numFmtId="0" fontId="18" fillId="0" borderId="0" xfId="0" applyFont="1" applyAlignment="1" applyProtection="1">
      <alignment vertical="center"/>
    </xf>
    <xf numFmtId="0" fontId="0" fillId="0" borderId="0" xfId="0" applyAlignment="1" applyProtection="1">
      <alignment horizontal="center" vertical="center"/>
    </xf>
    <xf numFmtId="0" fontId="18" fillId="3" borderId="0" xfId="0" applyFont="1" applyFill="1" applyAlignment="1" applyProtection="1">
      <alignment horizontal="center" vertical="center"/>
    </xf>
    <xf numFmtId="0" fontId="0" fillId="0" borderId="0" xfId="0" applyAlignment="1" applyProtection="1">
      <alignment horizontal="left" wrapText="1"/>
    </xf>
    <xf numFmtId="0" fontId="0" fillId="0" borderId="0" xfId="0" applyAlignment="1" applyProtection="1">
      <alignment horizontal="left" vertical="center" wrapText="1"/>
    </xf>
    <xf numFmtId="0" fontId="19" fillId="0" borderId="0" xfId="0" applyFont="1" applyAlignment="1" applyProtection="1">
      <alignment horizontal="right" vertical="center"/>
    </xf>
    <xf numFmtId="0" fontId="20" fillId="0" borderId="0" xfId="0" applyFont="1" applyAlignment="1">
      <alignment horizontal="left" vertical="center" wrapText="1"/>
      <protection locked="0"/>
    </xf>
    <xf numFmtId="0" fontId="20" fillId="0" borderId="0" xfId="0" applyFont="1" applyAlignment="1">
      <alignment horizontal="left" vertical="center"/>
      <protection locked="0"/>
    </xf>
    <xf numFmtId="49" fontId="20" fillId="0" borderId="0" xfId="0" applyNumberFormat="1" applyFont="1" applyAlignment="1">
      <alignment horizontal="left" vertical="center"/>
      <protection locked="0"/>
    </xf>
    <xf numFmtId="0" fontId="21" fillId="0" borderId="0" xfId="0" applyFont="1" applyAlignment="1" applyProtection="1">
      <alignment vertical="center"/>
    </xf>
    <xf numFmtId="0" fontId="22" fillId="0" borderId="25" xfId="0" applyFont="1" applyBorder="1" applyAlignment="1" applyProtection="1">
      <alignment horizontal="center" vertical="center" wrapText="1"/>
    </xf>
    <xf numFmtId="0" fontId="22" fillId="0" borderId="26" xfId="0" applyFont="1" applyBorder="1" applyAlignment="1" applyProtection="1">
      <alignment horizontal="center" vertical="center" wrapText="1"/>
    </xf>
    <xf numFmtId="49" fontId="23" fillId="0" borderId="27" xfId="0" applyNumberFormat="1" applyFont="1" applyBorder="1" applyAlignment="1" applyProtection="1">
      <alignment horizontal="center" vertical="center" wrapText="1"/>
    </xf>
    <xf numFmtId="0" fontId="22" fillId="0" borderId="28" xfId="0" applyFont="1" applyBorder="1" applyAlignment="1" applyProtection="1">
      <alignment horizontal="center" vertical="center" wrapText="1"/>
    </xf>
    <xf numFmtId="0" fontId="4" fillId="0" borderId="0" xfId="0" applyFont="1" applyAlignment="1" applyProtection="1">
      <alignment horizontal="center" vertical="center"/>
    </xf>
    <xf numFmtId="0" fontId="24" fillId="5" borderId="29" xfId="0" applyFont="1" applyFill="1" applyBorder="1" applyAlignment="1" applyProtection="1">
      <alignment horizontal="center" vertical="center" wrapText="1"/>
      <protection locked="0" hidden="1"/>
    </xf>
    <xf numFmtId="0" fontId="24" fillId="5" borderId="30" xfId="53" applyFont="1" applyFill="1" applyBorder="1" applyAlignment="1" applyProtection="1">
      <alignment horizontal="center" vertical="center" wrapText="1"/>
      <protection locked="0" hidden="1"/>
    </xf>
    <xf numFmtId="0" fontId="24" fillId="5" borderId="31" xfId="53" applyFont="1" applyFill="1" applyBorder="1" applyAlignment="1" applyProtection="1">
      <alignment horizontal="center" vertical="center"/>
      <protection locked="0"/>
    </xf>
    <xf numFmtId="0" fontId="25" fillId="3" borderId="0" xfId="0" applyFont="1" applyFill="1" applyAlignment="1" applyProtection="1">
      <alignment horizontal="center" vertical="center"/>
    </xf>
    <xf numFmtId="0" fontId="25" fillId="0" borderId="0" xfId="0" applyFont="1" applyAlignment="1" applyProtection="1">
      <alignment horizontal="center" vertical="center"/>
    </xf>
    <xf numFmtId="49" fontId="22" fillId="0" borderId="32" xfId="0" applyNumberFormat="1" applyFont="1" applyBorder="1" applyAlignment="1" applyProtection="1">
      <alignment horizontal="left" vertical="center" wrapText="1"/>
    </xf>
    <xf numFmtId="49" fontId="22" fillId="0" borderId="33" xfId="0" applyNumberFormat="1" applyFont="1" applyBorder="1" applyAlignment="1" applyProtection="1">
      <alignment horizontal="left" vertical="center" wrapText="1"/>
    </xf>
    <xf numFmtId="49" fontId="23" fillId="0" borderId="33" xfId="0" applyNumberFormat="1" applyFont="1" applyBorder="1" applyAlignment="1" applyProtection="1">
      <alignment horizontal="left" vertical="center" wrapText="1"/>
    </xf>
    <xf numFmtId="4" fontId="7" fillId="0" borderId="34" xfId="0" applyNumberFormat="1" applyFont="1" applyBorder="1" applyAlignment="1">
      <alignment horizontal="right" vertical="center" shrinkToFit="1"/>
      <protection locked="0"/>
    </xf>
    <xf numFmtId="0" fontId="4" fillId="0" borderId="0" xfId="0" applyFont="1" applyAlignment="1" applyProtection="1">
      <alignment vertical="center"/>
    </xf>
    <xf numFmtId="49" fontId="22"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xf>
    <xf numFmtId="49" fontId="23" fillId="0" borderId="36" xfId="0" applyNumberFormat="1" applyFont="1" applyBorder="1" applyAlignment="1" applyProtection="1">
      <alignment horizontal="left" vertical="center" wrapText="1"/>
    </xf>
    <xf numFmtId="4" fontId="27" fillId="0" borderId="37" xfId="0" applyNumberFormat="1" applyFont="1" applyBorder="1" applyAlignment="1" applyProtection="1">
      <alignment vertical="center" wrapText="1"/>
    </xf>
    <xf numFmtId="0" fontId="6" fillId="0" borderId="0" xfId="0" applyFont="1" applyAlignment="1" applyProtection="1">
      <alignment vertical="center"/>
    </xf>
    <xf numFmtId="49" fontId="22" fillId="0" borderId="36" xfId="0" applyNumberFormat="1" applyFont="1" applyBorder="1" applyAlignment="1" applyProtection="1">
      <alignment horizontal="left" vertical="center" wrapText="1"/>
    </xf>
    <xf numFmtId="4" fontId="7" fillId="0" borderId="37" xfId="0" applyNumberFormat="1" applyFont="1" applyBorder="1" applyAlignment="1">
      <alignment horizontal="right" vertical="center" shrinkToFit="1"/>
      <protection locked="0"/>
    </xf>
    <xf numFmtId="49" fontId="25"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xf>
    <xf numFmtId="49" fontId="28" fillId="0" borderId="35" xfId="0" applyNumberFormat="1" applyFont="1" applyBorder="1" applyAlignment="1" applyProtection="1">
      <alignment horizontal="left" vertical="center" wrapText="1"/>
    </xf>
    <xf numFmtId="49" fontId="28" fillId="0" borderId="36" xfId="0" applyNumberFormat="1" applyFont="1" applyBorder="1" applyAlignment="1" applyProtection="1">
      <alignment horizontal="left" vertical="center" wrapText="1"/>
    </xf>
    <xf numFmtId="49" fontId="26" fillId="0" borderId="35" xfId="0" applyNumberFormat="1" applyFont="1" applyBorder="1" applyAlignment="1" applyProtection="1">
      <alignment horizontal="left" vertical="center" wrapText="1"/>
    </xf>
    <xf numFmtId="4" fontId="12" fillId="0" borderId="37" xfId="0" applyNumberFormat="1" applyFont="1" applyBorder="1" applyAlignment="1">
      <alignment horizontal="right" vertical="center" shrinkToFit="1"/>
      <protection locked="0"/>
    </xf>
    <xf numFmtId="49" fontId="26" fillId="0" borderId="36" xfId="0" applyNumberFormat="1" applyFont="1" applyBorder="1" applyAlignment="1" applyProtection="1">
      <alignment horizontal="left" vertical="center" wrapText="1" shrinkToFit="1"/>
    </xf>
    <xf numFmtId="49" fontId="22" fillId="0" borderId="36" xfId="0" applyNumberFormat="1" applyFont="1" applyBorder="1" applyAlignment="1" applyProtection="1">
      <alignment horizontal="left" vertical="center" wrapText="1" shrinkToFit="1"/>
    </xf>
    <xf numFmtId="49" fontId="28" fillId="0" borderId="38"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49" fontId="26" fillId="0" borderId="39" xfId="0" applyNumberFormat="1" applyFont="1" applyBorder="1" applyAlignment="1" applyProtection="1">
      <alignment horizontal="left" vertical="center" wrapText="1"/>
    </xf>
    <xf numFmtId="4" fontId="12" fillId="0" borderId="40" xfId="0" applyNumberFormat="1" applyFont="1" applyBorder="1" applyAlignment="1">
      <alignment horizontal="right" vertical="center" shrinkToFit="1"/>
      <protection locked="0"/>
    </xf>
    <xf numFmtId="0" fontId="25" fillId="0" borderId="0" xfId="0" applyFont="1" applyAlignment="1" applyProtection="1">
      <alignment horizontal="left" vertical="center" wrapText="1"/>
    </xf>
    <xf numFmtId="0" fontId="29" fillId="0" borderId="0" xfId="0" applyFont="1" applyAlignment="1" applyProtection="1">
      <alignment horizontal="left" vertical="center" wrapText="1"/>
    </xf>
    <xf numFmtId="0" fontId="25" fillId="0" borderId="0" xfId="0" applyFont="1" applyAlignment="1" applyProtection="1">
      <alignment vertical="center"/>
    </xf>
    <xf numFmtId="49" fontId="30" fillId="0" borderId="0" xfId="0" applyNumberFormat="1" applyFont="1" applyAlignment="1" applyProtection="1">
      <alignment horizontal="left" vertical="center" wrapText="1"/>
    </xf>
    <xf numFmtId="0" fontId="4" fillId="0" borderId="0" xfId="0" applyFont="1" applyAlignment="1" applyProtection="1">
      <alignment horizontal="left" vertical="center" wrapText="1"/>
    </xf>
    <xf numFmtId="49" fontId="29" fillId="0" borderId="0" xfId="0" applyNumberFormat="1" applyFont="1" applyAlignment="1" applyProtection="1">
      <alignment horizontal="left" vertical="center" wrapText="1"/>
    </xf>
    <xf numFmtId="0" fontId="18" fillId="0" borderId="0" xfId="0" applyFont="1" applyAlignment="1" applyProtection="1">
      <alignment horizontal="center" vertical="center"/>
    </xf>
    <xf numFmtId="0" fontId="0" fillId="0" borderId="0" xfId="0" applyAlignment="1" applyProtection="1">
      <alignment horizontal="left"/>
    </xf>
    <xf numFmtId="0" fontId="1" fillId="0" borderId="0" xfId="0" applyFont="1" applyAlignment="1" applyProtection="1">
      <alignment horizontal="center" vertical="center" wrapText="1"/>
    </xf>
    <xf numFmtId="0" fontId="24" fillId="5" borderId="30" xfId="53" applyFont="1" applyFill="1" applyBorder="1" applyAlignment="1" applyProtection="1">
      <alignment horizontal="center" vertical="center"/>
      <protection locked="0" hidden="1"/>
    </xf>
    <xf numFmtId="0" fontId="24" fillId="5" borderId="31" xfId="0" applyFont="1" applyFill="1" applyBorder="1" applyAlignment="1" applyProtection="1">
      <alignment horizontal="center" vertical="center" wrapText="1"/>
      <protection locked="0" hidden="1"/>
    </xf>
    <xf numFmtId="0" fontId="28" fillId="0" borderId="32" xfId="0" applyFont="1" applyBorder="1" applyAlignment="1" applyProtection="1">
      <alignment horizontal="left" vertical="center" wrapText="1"/>
    </xf>
    <xf numFmtId="0" fontId="28" fillId="0" borderId="33" xfId="0" applyFont="1" applyBorder="1" applyAlignment="1" applyProtection="1">
      <alignment horizontal="left" vertical="center" wrapText="1"/>
    </xf>
    <xf numFmtId="49" fontId="26" fillId="0" borderId="33" xfId="0" applyNumberFormat="1" applyFont="1" applyBorder="1" applyAlignment="1" applyProtection="1">
      <alignment horizontal="left" vertical="center" wrapText="1"/>
    </xf>
    <xf numFmtId="4" fontId="27" fillId="0" borderId="33" xfId="0" applyNumberFormat="1" applyFont="1" applyBorder="1" applyAlignment="1" applyProtection="1">
      <alignment horizontal="right" vertical="center" shrinkToFit="1"/>
    </xf>
    <xf numFmtId="4" fontId="27" fillId="0" borderId="34" xfId="0" applyNumberFormat="1" applyFont="1" applyBorder="1" applyAlignment="1" applyProtection="1">
      <alignment horizontal="right" vertical="center" shrinkToFit="1"/>
    </xf>
    <xf numFmtId="0" fontId="28" fillId="0" borderId="35" xfId="0" applyFont="1" applyBorder="1" applyAlignment="1" applyProtection="1">
      <alignment horizontal="left" vertical="center" wrapText="1"/>
    </xf>
    <xf numFmtId="0" fontId="28" fillId="0" borderId="36" xfId="0" applyFont="1" applyBorder="1" applyAlignment="1" applyProtection="1">
      <alignment horizontal="left" vertical="center" wrapText="1"/>
    </xf>
    <xf numFmtId="4" fontId="27" fillId="0" borderId="36" xfId="0" applyNumberFormat="1" applyFont="1" applyBorder="1" applyAlignment="1" applyProtection="1">
      <alignment horizontal="right" vertical="center" shrinkToFit="1"/>
    </xf>
    <xf numFmtId="4" fontId="27" fillId="0" borderId="37" xfId="0" applyNumberFormat="1" applyFont="1" applyBorder="1" applyAlignment="1" applyProtection="1">
      <alignment horizontal="right" vertical="center" shrinkToFit="1"/>
    </xf>
    <xf numFmtId="4" fontId="7" fillId="0" borderId="36" xfId="0" applyNumberFormat="1" applyFont="1" applyBorder="1" applyAlignment="1">
      <alignment horizontal="right" vertical="center" shrinkToFit="1"/>
      <protection locked="0"/>
    </xf>
    <xf numFmtId="4" fontId="12" fillId="0" borderId="36" xfId="0" applyNumberFormat="1" applyFont="1" applyBorder="1" applyAlignment="1">
      <alignment horizontal="right" vertical="center" shrinkToFit="1"/>
      <protection locked="0"/>
    </xf>
    <xf numFmtId="0" fontId="28" fillId="0" borderId="38" xfId="0" applyFont="1" applyBorder="1" applyAlignment="1" applyProtection="1">
      <alignment horizontal="left" vertical="center" wrapText="1"/>
    </xf>
    <xf numFmtId="0" fontId="28" fillId="0" borderId="39" xfId="0" applyFont="1" applyBorder="1" applyAlignment="1" applyProtection="1">
      <alignment horizontal="left" vertical="center" wrapText="1"/>
    </xf>
    <xf numFmtId="49" fontId="26" fillId="0" borderId="41" xfId="0" applyNumberFormat="1" applyFont="1" applyBorder="1" applyAlignment="1" applyProtection="1">
      <alignment horizontal="left" vertical="center" wrapText="1"/>
    </xf>
    <xf numFmtId="4" fontId="7" fillId="0" borderId="39" xfId="0" applyNumberFormat="1" applyFont="1" applyBorder="1" applyAlignment="1">
      <alignment horizontal="right" vertical="center" shrinkToFit="1"/>
      <protection locked="0"/>
    </xf>
    <xf numFmtId="4" fontId="7" fillId="0" borderId="40" xfId="0" applyNumberFormat="1" applyFont="1" applyBorder="1" applyAlignment="1">
      <alignment horizontal="right" vertical="center" shrinkToFit="1"/>
      <protection locked="0"/>
    </xf>
    <xf numFmtId="0" fontId="4" fillId="0" borderId="0" xfId="0" applyFont="1" applyAlignment="1" applyProtection="1">
      <alignment horizontal="left" vertical="center"/>
    </xf>
    <xf numFmtId="49" fontId="29" fillId="0" borderId="0" xfId="0" applyNumberFormat="1" applyFont="1" applyAlignment="1" applyProtection="1">
      <alignment horizontal="left" vertical="center"/>
    </xf>
    <xf numFmtId="0" fontId="25" fillId="0" borderId="0" xfId="0" applyFont="1" applyAlignment="1" applyProtection="1">
      <alignment horizontal="left" vertical="center"/>
    </xf>
    <xf numFmtId="49" fontId="30" fillId="0" borderId="0" xfId="0" applyNumberFormat="1" applyFont="1" applyAlignment="1" applyProtection="1">
      <alignment horizontal="left" vertical="center"/>
    </xf>
    <xf numFmtId="0" fontId="7" fillId="0" borderId="0" xfId="0" applyFont="1" applyAlignment="1" applyProtection="1">
      <alignment horizontal="center" vertical="top" wrapText="1"/>
    </xf>
    <xf numFmtId="49" fontId="29" fillId="0" borderId="0" xfId="0" applyNumberFormat="1" applyFont="1" applyAlignment="1" applyProtection="1">
      <alignment horizontal="left"/>
    </xf>
    <xf numFmtId="0" fontId="18" fillId="0" borderId="0" xfId="0" applyFont="1" applyAlignment="1" applyProtection="1">
      <alignment horizontal="left"/>
    </xf>
    <xf numFmtId="0" fontId="18" fillId="0" borderId="0" xfId="0" applyFont="1" applyAlignment="1" applyProtection="1">
      <alignment horizontal="left" wrapText="1"/>
    </xf>
    <xf numFmtId="0" fontId="18" fillId="0" borderId="0" xfId="0" applyFont="1" applyProtection="1">
      <alignment vertical="top"/>
    </xf>
    <xf numFmtId="0" fontId="31" fillId="0" borderId="0" xfId="0" applyFont="1" applyProtection="1">
      <alignment vertical="top"/>
    </xf>
    <xf numFmtId="0" fontId="24" fillId="5" borderId="30" xfId="0" applyFont="1" applyFill="1" applyBorder="1" applyAlignment="1" applyProtection="1">
      <alignment horizontal="center" vertical="center" wrapText="1"/>
      <protection locked="0" hidden="1"/>
    </xf>
    <xf numFmtId="49" fontId="18" fillId="0" borderId="32" xfId="0" applyNumberFormat="1" applyFont="1" applyBorder="1" applyAlignment="1" applyProtection="1">
      <alignment horizontal="left" vertical="center" wrapText="1"/>
    </xf>
    <xf numFmtId="49" fontId="25" fillId="0" borderId="33" xfId="0" applyNumberFormat="1" applyFont="1" applyBorder="1" applyAlignment="1" applyProtection="1">
      <alignment horizontal="left" vertical="center" wrapText="1"/>
    </xf>
    <xf numFmtId="178" fontId="7" fillId="0" borderId="34" xfId="0" applyNumberFormat="1" applyFont="1" applyBorder="1" applyAlignment="1" applyProtection="1">
      <alignment horizontal="right" vertical="center"/>
    </xf>
    <xf numFmtId="49" fontId="18"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shrinkToFit="1"/>
    </xf>
    <xf numFmtId="178" fontId="7" fillId="0" borderId="37" xfId="0" applyNumberFormat="1" applyFont="1" applyBorder="1" applyAlignment="1" applyProtection="1">
      <alignment horizontal="right" vertical="center"/>
    </xf>
    <xf numFmtId="0" fontId="18" fillId="0" borderId="38" xfId="0" applyFont="1" applyBorder="1" applyAlignment="1" applyProtection="1">
      <alignment horizontal="left" vertical="center" wrapText="1"/>
    </xf>
    <xf numFmtId="49" fontId="22" fillId="0" borderId="39" xfId="0" applyNumberFormat="1" applyFont="1" applyBorder="1" applyAlignment="1" applyProtection="1">
      <alignment horizontal="left" vertical="center" wrapText="1"/>
    </xf>
    <xf numFmtId="49" fontId="23" fillId="0" borderId="39" xfId="0" applyNumberFormat="1" applyFont="1" applyBorder="1" applyAlignment="1" applyProtection="1">
      <alignment horizontal="left" vertical="center" wrapText="1"/>
    </xf>
    <xf numFmtId="4" fontId="27" fillId="0" borderId="39" xfId="0" applyNumberFormat="1" applyFont="1" applyBorder="1" applyAlignment="1" applyProtection="1">
      <alignment horizontal="right" vertical="center" shrinkToFit="1"/>
    </xf>
    <xf numFmtId="178" fontId="7" fillId="0" borderId="40" xfId="0" applyNumberFormat="1" applyFont="1" applyBorder="1" applyAlignment="1" applyProtection="1">
      <alignment horizontal="right" vertical="center"/>
    </xf>
    <xf numFmtId="49" fontId="30" fillId="0" borderId="0" xfId="0" applyNumberFormat="1" applyFont="1" applyAlignment="1" applyProtection="1">
      <alignment horizontal="left"/>
    </xf>
    <xf numFmtId="0" fontId="25" fillId="0" borderId="0" xfId="0" applyFont="1" applyAlignment="1" applyProtection="1">
      <alignment horizontal="center" vertical="top" wrapText="1"/>
    </xf>
    <xf numFmtId="0" fontId="28" fillId="0" borderId="0" xfId="0" applyFont="1" applyAlignment="1" applyProtection="1">
      <alignment horizontal="center" vertical="center"/>
    </xf>
    <xf numFmtId="0" fontId="28" fillId="0" borderId="0" xfId="0" applyFont="1" applyAlignment="1" applyProtection="1">
      <alignment horizontal="left"/>
    </xf>
    <xf numFmtId="0" fontId="28" fillId="0" borderId="0" xfId="0" applyFont="1" applyAlignment="1" applyProtection="1">
      <alignment horizontal="left" wrapText="1"/>
    </xf>
    <xf numFmtId="0" fontId="12" fillId="0" borderId="0" xfId="0" applyFont="1" applyProtection="1">
      <alignment vertical="top"/>
    </xf>
    <xf numFmtId="0" fontId="28" fillId="0" borderId="0" xfId="0" applyFont="1" applyProtection="1">
      <alignment vertical="top"/>
    </xf>
    <xf numFmtId="0" fontId="32" fillId="0" borderId="0" xfId="0" applyFont="1" applyAlignment="1" applyProtection="1">
      <alignment horizontal="center" vertical="center"/>
    </xf>
    <xf numFmtId="0" fontId="33" fillId="0" borderId="0" xfId="0" applyFont="1" applyProtection="1">
      <alignment vertical="top"/>
    </xf>
    <xf numFmtId="0" fontId="28" fillId="0" borderId="0" xfId="0" applyFont="1" applyAlignment="1" applyProtection="1">
      <alignment vertical="center"/>
    </xf>
    <xf numFmtId="0" fontId="26" fillId="0" borderId="25" xfId="0" applyFont="1" applyBorder="1" applyAlignment="1" applyProtection="1">
      <alignment horizontal="center" vertical="center" wrapText="1"/>
    </xf>
    <xf numFmtId="0" fontId="26" fillId="0" borderId="26" xfId="0" applyFont="1" applyBorder="1" applyAlignment="1" applyProtection="1">
      <alignment horizontal="center" vertical="center" wrapText="1"/>
    </xf>
    <xf numFmtId="49" fontId="26" fillId="0" borderId="27" xfId="0" applyNumberFormat="1" applyFont="1" applyBorder="1" applyAlignment="1" applyProtection="1">
      <alignment horizontal="center" vertical="center" wrapText="1"/>
    </xf>
    <xf numFmtId="0" fontId="26" fillId="0" borderId="26" xfId="0" applyFont="1" applyBorder="1" applyAlignment="1" applyProtection="1">
      <alignment horizontal="center" vertical="center"/>
    </xf>
    <xf numFmtId="0" fontId="26" fillId="0" borderId="28" xfId="0" applyFont="1" applyBorder="1" applyAlignment="1" applyProtection="1">
      <alignment horizontal="center" vertical="center" wrapText="1"/>
    </xf>
    <xf numFmtId="0" fontId="34" fillId="2" borderId="42" xfId="0" applyFont="1" applyFill="1" applyBorder="1" applyAlignment="1">
      <alignment horizontal="left" vertical="center" wrapText="1"/>
      <protection locked="0"/>
    </xf>
    <xf numFmtId="0" fontId="35" fillId="0" borderId="43" xfId="0" applyFont="1" applyBorder="1" applyAlignment="1">
      <alignment horizontal="left" vertical="center"/>
      <protection locked="0"/>
    </xf>
    <xf numFmtId="0" fontId="23" fillId="2" borderId="42" xfId="0" applyFont="1" applyFill="1" applyBorder="1" applyAlignment="1">
      <alignment horizontal="left" vertical="center" wrapText="1"/>
      <protection locked="0"/>
    </xf>
    <xf numFmtId="0" fontId="5" fillId="2" borderId="33" xfId="0" applyFont="1" applyFill="1" applyBorder="1" applyAlignment="1">
      <alignment horizontal="left" vertical="center"/>
      <protection locked="0"/>
    </xf>
    <xf numFmtId="0" fontId="5" fillId="2" borderId="34" xfId="0" applyFont="1" applyFill="1" applyBorder="1" applyAlignment="1">
      <alignment horizontal="left" vertical="center"/>
      <protection locked="0"/>
    </xf>
    <xf numFmtId="49" fontId="28" fillId="0" borderId="44" xfId="0" applyNumberFormat="1" applyFont="1" applyBorder="1" applyAlignment="1" applyProtection="1">
      <alignment horizontal="left" vertical="center" wrapText="1"/>
    </xf>
    <xf numFmtId="49" fontId="28" fillId="0" borderId="4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4" fontId="36" fillId="0" borderId="45" xfId="0" applyNumberFormat="1" applyFont="1" applyBorder="1" applyAlignment="1" applyProtection="1">
      <alignment horizontal="right" vertical="center" shrinkToFit="1"/>
    </xf>
    <xf numFmtId="178" fontId="12" fillId="0" borderId="46" xfId="0" applyNumberFormat="1" applyFont="1" applyBorder="1" applyAlignment="1" applyProtection="1">
      <alignment horizontal="right" vertical="center"/>
    </xf>
    <xf numFmtId="4" fontId="36" fillId="0" borderId="36" xfId="0" applyNumberFormat="1" applyFont="1" applyBorder="1" applyAlignment="1" applyProtection="1">
      <alignment horizontal="right" vertical="center" shrinkToFit="1"/>
    </xf>
    <xf numFmtId="178" fontId="12" fillId="0" borderId="37" xfId="0" applyNumberFormat="1" applyFont="1" applyBorder="1" applyAlignment="1" applyProtection="1">
      <alignment horizontal="right" vertical="center"/>
    </xf>
    <xf numFmtId="49" fontId="28" fillId="0" borderId="35" xfId="0" applyNumberFormat="1" applyFont="1" applyBorder="1" applyAlignment="1" applyProtection="1">
      <alignment horizontal="left" vertical="center" shrinkToFit="1"/>
    </xf>
    <xf numFmtId="49" fontId="28" fillId="0" borderId="36" xfId="0" applyNumberFormat="1" applyFont="1" applyBorder="1" applyAlignment="1" applyProtection="1">
      <alignment horizontal="left" vertical="center" wrapText="1" shrinkToFit="1"/>
    </xf>
    <xf numFmtId="4" fontId="28" fillId="0" borderId="0" xfId="0" applyNumberFormat="1" applyFont="1" applyAlignment="1" applyProtection="1">
      <alignment vertical="center"/>
    </xf>
    <xf numFmtId="0" fontId="34" fillId="2" borderId="42" xfId="0" applyFont="1" applyFill="1" applyBorder="1" applyAlignment="1" applyProtection="1">
      <alignment horizontal="left" vertical="center" wrapText="1"/>
    </xf>
    <xf numFmtId="0" fontId="35" fillId="0" borderId="43" xfId="0" applyFont="1" applyBorder="1" applyAlignment="1" applyProtection="1">
      <alignment horizontal="left" vertical="center"/>
    </xf>
    <xf numFmtId="0" fontId="23" fillId="2" borderId="42" xfId="0" applyFont="1" applyFill="1" applyBorder="1" applyAlignment="1" applyProtection="1">
      <alignment horizontal="left" vertical="center" wrapText="1"/>
    </xf>
    <xf numFmtId="0" fontId="5" fillId="2" borderId="33" xfId="0" applyFont="1" applyFill="1" applyBorder="1" applyAlignment="1" applyProtection="1">
      <alignment horizontal="left" vertical="center"/>
    </xf>
    <xf numFmtId="0" fontId="5" fillId="2" borderId="34" xfId="0" applyFont="1" applyFill="1" applyBorder="1" applyAlignment="1" applyProtection="1">
      <alignment horizontal="left" vertical="center"/>
    </xf>
    <xf numFmtId="4" fontId="12" fillId="0" borderId="39" xfId="0" applyNumberFormat="1" applyFont="1" applyBorder="1" applyAlignment="1">
      <alignment horizontal="right" vertical="center" shrinkToFit="1"/>
      <protection locked="0"/>
    </xf>
    <xf numFmtId="178" fontId="12" fillId="0" borderId="40" xfId="0" applyNumberFormat="1" applyFont="1" applyBorder="1" applyAlignment="1" applyProtection="1">
      <alignment horizontal="right" vertical="center"/>
    </xf>
    <xf numFmtId="0" fontId="37" fillId="2" borderId="42" xfId="0"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Font="1" applyFill="1" applyBorder="1" applyAlignment="1" applyProtection="1">
      <alignment vertical="center"/>
    </xf>
    <xf numFmtId="49" fontId="28" fillId="0" borderId="47" xfId="0" applyNumberFormat="1" applyFont="1" applyBorder="1" applyAlignment="1" applyProtection="1">
      <alignment horizontal="left" vertical="center" wrapText="1"/>
    </xf>
    <xf numFmtId="49" fontId="28" fillId="0" borderId="48" xfId="0" applyNumberFormat="1" applyFont="1" applyBorder="1" applyAlignment="1" applyProtection="1">
      <alignment horizontal="left" vertical="center" wrapText="1" shrinkToFit="1"/>
    </xf>
    <xf numFmtId="49" fontId="26" fillId="0" borderId="48" xfId="0" applyNumberFormat="1" applyFont="1" applyBorder="1" applyAlignment="1" applyProtection="1">
      <alignment horizontal="left" vertical="center" wrapText="1"/>
    </xf>
    <xf numFmtId="4" fontId="12" fillId="0" borderId="48" xfId="0" applyNumberFormat="1" applyFont="1" applyBorder="1" applyAlignment="1">
      <alignment horizontal="right" vertical="center" shrinkToFit="1"/>
      <protection locked="0"/>
    </xf>
    <xf numFmtId="178" fontId="12" fillId="0" borderId="49" xfId="0" applyNumberFormat="1" applyFont="1" applyBorder="1" applyAlignment="1" applyProtection="1">
      <alignment horizontal="right" vertical="center"/>
    </xf>
    <xf numFmtId="0" fontId="28" fillId="0" borderId="38" xfId="0" applyFont="1" applyBorder="1" applyAlignment="1" applyProtection="1">
      <alignment horizontal="right" vertical="center" wrapText="1"/>
    </xf>
    <xf numFmtId="0" fontId="28" fillId="0" borderId="0" xfId="0" applyFont="1" applyAlignment="1" applyProtection="1">
      <alignment horizontal="left" vertical="center"/>
    </xf>
    <xf numFmtId="0" fontId="28" fillId="0" borderId="0" xfId="0" applyFont="1" applyAlignment="1" applyProtection="1">
      <alignment horizontal="left" vertical="center" wrapText="1"/>
    </xf>
    <xf numFmtId="49" fontId="28" fillId="0" borderId="0" xfId="0" applyNumberFormat="1" applyFont="1" applyAlignment="1" applyProtection="1">
      <alignment horizontal="left" vertical="center"/>
    </xf>
    <xf numFmtId="0" fontId="12" fillId="0" borderId="0" xfId="0" applyFont="1" applyAlignment="1" applyProtection="1">
      <alignment vertical="center"/>
    </xf>
    <xf numFmtId="49" fontId="28" fillId="0" borderId="0" xfId="0" applyNumberFormat="1" applyFont="1" applyAlignment="1" applyProtection="1">
      <alignment horizontal="left"/>
    </xf>
    <xf numFmtId="0" fontId="38" fillId="0" borderId="0" xfId="0" applyFont="1" applyProtection="1">
      <alignment vertical="top"/>
    </xf>
    <xf numFmtId="0" fontId="18" fillId="0" borderId="0" xfId="0" applyFont="1" applyAlignment="1" applyProtection="1">
      <alignment horizontal="left" vertical="center" wrapText="1"/>
    </xf>
    <xf numFmtId="0" fontId="31" fillId="0" borderId="0" xfId="0" applyFont="1" applyAlignment="1" applyProtection="1">
      <alignment horizontal="center" vertical="center"/>
    </xf>
    <xf numFmtId="0" fontId="22" fillId="0" borderId="50" xfId="0" applyFont="1" applyBorder="1" applyAlignment="1" applyProtection="1">
      <alignment horizontal="center" vertical="center" wrapText="1"/>
    </xf>
    <xf numFmtId="0" fontId="22" fillId="0" borderId="51" xfId="0" applyFont="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Border="1" applyAlignment="1" applyProtection="1">
      <alignment horizontal="left" vertical="center" wrapText="1"/>
    </xf>
    <xf numFmtId="49" fontId="26" fillId="0" borderId="54" xfId="0" applyNumberFormat="1" applyFont="1" applyBorder="1" applyAlignment="1" applyProtection="1">
      <alignment horizontal="left" vertical="center" wrapText="1"/>
    </xf>
    <xf numFmtId="178" fontId="13" fillId="0" borderId="37" xfId="0" applyNumberFormat="1" applyFont="1" applyBorder="1" applyAlignment="1" applyProtection="1">
      <alignment horizontal="right" vertical="center"/>
    </xf>
    <xf numFmtId="49" fontId="25" fillId="0" borderId="38" xfId="0" applyNumberFormat="1" applyFont="1" applyBorder="1" applyAlignment="1" applyProtection="1">
      <alignment horizontal="left" vertical="center" wrapText="1"/>
    </xf>
    <xf numFmtId="49" fontId="25" fillId="0" borderId="39" xfId="0" applyNumberFormat="1" applyFont="1" applyBorder="1" applyAlignment="1" applyProtection="1">
      <alignment horizontal="left" vertical="center" wrapText="1"/>
    </xf>
    <xf numFmtId="49" fontId="23" fillId="0" borderId="55" xfId="0" applyNumberFormat="1" applyFont="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Border="1" applyAlignment="1" applyProtection="1">
      <alignment horizontal="left" vertical="center" shrinkToFit="1"/>
    </xf>
    <xf numFmtId="49" fontId="23" fillId="0" borderId="54" xfId="0" applyNumberFormat="1" applyFont="1" applyBorder="1" applyAlignment="1" applyProtection="1">
      <alignment horizontal="left" vertical="center" shrinkToFit="1"/>
    </xf>
    <xf numFmtId="3" fontId="7" fillId="0" borderId="36" xfId="0" applyNumberFormat="1" applyFont="1" applyBorder="1" applyAlignment="1">
      <alignment horizontal="right" vertical="center" shrinkToFit="1"/>
      <protection locked="0"/>
    </xf>
    <xf numFmtId="49" fontId="26" fillId="0" borderId="55" xfId="0" applyNumberFormat="1" applyFont="1" applyBorder="1" applyAlignment="1" applyProtection="1">
      <alignment horizontal="left" vertical="center" wrapText="1"/>
    </xf>
    <xf numFmtId="0" fontId="34" fillId="2" borderId="2" xfId="0" applyFont="1" applyFill="1" applyBorder="1" applyAlignment="1" applyProtection="1">
      <alignment horizontal="left" vertical="center" wrapText="1"/>
    </xf>
    <xf numFmtId="0" fontId="35" fillId="0" borderId="3" xfId="0" applyFont="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Font="1" applyBorder="1" applyAlignment="1" applyProtection="1">
      <alignment horizontal="left" vertical="center" wrapText="1"/>
    </xf>
    <xf numFmtId="0" fontId="22" fillId="0" borderId="26"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0" fontId="22" fillId="0" borderId="0" xfId="0" applyFont="1" applyAlignment="1" applyProtection="1">
      <alignment horizontal="center" vertical="center" wrapText="1"/>
    </xf>
    <xf numFmtId="49" fontId="28" fillId="0" borderId="32" xfId="0" applyNumberFormat="1" applyFont="1" applyBorder="1" applyAlignment="1" applyProtection="1">
      <alignment horizontal="left" vertical="center" wrapText="1"/>
    </xf>
    <xf numFmtId="49" fontId="28" fillId="0" borderId="33" xfId="0" applyNumberFormat="1" applyFont="1" applyBorder="1" applyAlignment="1" applyProtection="1">
      <alignment horizontal="left" vertical="center" wrapText="1"/>
    </xf>
    <xf numFmtId="49" fontId="26" fillId="0" borderId="43" xfId="0" applyNumberFormat="1" applyFont="1" applyBorder="1" applyAlignment="1" applyProtection="1">
      <alignment horizontal="left" vertical="center" wrapText="1"/>
    </xf>
    <xf numFmtId="4" fontId="12" fillId="0" borderId="34" xfId="0" applyNumberFormat="1" applyFont="1" applyBorder="1" applyAlignment="1">
      <alignment horizontal="right" vertical="center" shrinkToFit="1"/>
      <protection locked="0"/>
    </xf>
    <xf numFmtId="49" fontId="23" fillId="0" borderId="0" xfId="0" applyNumberFormat="1" applyFont="1" applyAlignment="1" applyProtection="1">
      <alignment horizontal="left" vertical="center"/>
    </xf>
    <xf numFmtId="0" fontId="41" fillId="0" borderId="0" xfId="0" applyFont="1" applyProtection="1">
      <alignment vertical="top"/>
    </xf>
    <xf numFmtId="0" fontId="3" fillId="0" borderId="0" xfId="0" applyFont="1" applyProtection="1">
      <alignment vertical="top"/>
    </xf>
    <xf numFmtId="0" fontId="42" fillId="0" borderId="0" xfId="0" applyFont="1" applyAlignment="1" applyProtection="1">
      <alignment horizontal="right" vertical="center" wrapText="1"/>
    </xf>
    <xf numFmtId="0" fontId="43" fillId="0" borderId="0" xfId="0" applyFont="1" applyAlignment="1" applyProtection="1">
      <alignment horizontal="center" wrapText="1"/>
    </xf>
    <xf numFmtId="0" fontId="44" fillId="0" borderId="0" xfId="0" applyFont="1" applyProtection="1">
      <alignment vertical="top"/>
    </xf>
    <xf numFmtId="49" fontId="5" fillId="0" borderId="0" xfId="0" applyNumberFormat="1" applyFont="1" applyAlignment="1" applyProtection="1">
      <alignment horizontal="right" vertical="center"/>
    </xf>
    <xf numFmtId="177" fontId="45" fillId="0" borderId="57" xfId="0" applyNumberFormat="1" applyFont="1" applyBorder="1" applyAlignment="1">
      <alignment horizontal="center" vertical="center" wrapText="1"/>
      <protection locked="0"/>
    </xf>
    <xf numFmtId="49" fontId="21" fillId="0" borderId="0" xfId="0" applyNumberFormat="1" applyFont="1" applyAlignment="1" applyProtection="1">
      <alignment horizontal="center" vertical="center" wrapText="1"/>
    </xf>
    <xf numFmtId="49" fontId="46" fillId="0" borderId="0" xfId="0" applyNumberFormat="1" applyFont="1" applyAlignment="1" applyProtection="1">
      <alignment horizontal="left" vertical="center" wrapText="1"/>
    </xf>
    <xf numFmtId="0" fontId="47" fillId="0" borderId="0" xfId="0" applyFont="1" applyAlignment="1" applyProtection="1">
      <alignment horizontal="center" vertical="center"/>
    </xf>
    <xf numFmtId="177" fontId="45" fillId="0" borderId="0" xfId="0" applyNumberFormat="1" applyFont="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Font="1" applyFill="1" applyBorder="1" applyAlignment="1" applyProtection="1">
      <alignment horizontal="center" vertical="center" wrapText="1"/>
    </xf>
    <xf numFmtId="0" fontId="45" fillId="0" borderId="57" xfId="0" applyFont="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Font="1" applyFill="1" applyBorder="1" applyAlignment="1" applyProtection="1">
      <alignment horizontal="center" vertical="center" wrapText="1"/>
    </xf>
    <xf numFmtId="49" fontId="29" fillId="0" borderId="0" xfId="0" applyNumberFormat="1" applyFont="1" applyAlignment="1" applyProtection="1">
      <alignment vertical="center"/>
    </xf>
    <xf numFmtId="49" fontId="4" fillId="0" borderId="0" xfId="0" applyNumberFormat="1" applyFont="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Font="1" applyFill="1" applyAlignment="1" applyProtection="1">
      <alignment horizontal="center" vertical="center" wrapText="1"/>
    </xf>
    <xf numFmtId="1" fontId="45" fillId="0" borderId="57" xfId="0" applyNumberFormat="1" applyFont="1" applyBorder="1" applyAlignment="1">
      <alignment horizontal="center" vertical="center" wrapText="1"/>
      <protection locked="0"/>
    </xf>
    <xf numFmtId="0" fontId="29" fillId="0" borderId="0" xfId="0" applyFont="1" applyProtection="1">
      <alignment vertical="top"/>
    </xf>
    <xf numFmtId="0" fontId="48" fillId="2" borderId="64" xfId="0" applyFont="1" applyFill="1" applyBorder="1" applyAlignment="1" applyProtection="1">
      <alignment horizontal="left" vertical="center"/>
    </xf>
    <xf numFmtId="0" fontId="48" fillId="2" borderId="65" xfId="0" applyFont="1" applyFill="1" applyBorder="1" applyAlignment="1" applyProtection="1">
      <alignment horizontal="left" vertical="center"/>
    </xf>
    <xf numFmtId="0" fontId="21" fillId="2" borderId="66" xfId="0" applyFont="1" applyFill="1" applyBorder="1" applyAlignment="1" applyProtection="1">
      <alignment horizontal="center" vertical="center" wrapText="1"/>
    </xf>
    <xf numFmtId="0" fontId="48" fillId="2" borderId="67" xfId="0" applyFont="1" applyFill="1" applyBorder="1" applyAlignment="1" applyProtection="1">
      <alignment horizontal="left" vertical="center"/>
    </xf>
    <xf numFmtId="0" fontId="48" fillId="2" borderId="68" xfId="0" applyFont="1" applyFill="1" applyBorder="1" applyAlignment="1" applyProtection="1">
      <alignment horizontal="left" vertical="center"/>
    </xf>
    <xf numFmtId="0" fontId="21" fillId="2" borderId="1" xfId="0" applyFont="1" applyFill="1" applyBorder="1" applyAlignment="1">
      <alignment horizontal="center" vertical="center" wrapText="1"/>
      <protection locked="0"/>
    </xf>
    <xf numFmtId="49" fontId="45" fillId="0" borderId="57" xfId="0" applyNumberFormat="1" applyFont="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Font="1" applyFill="1" applyBorder="1" applyAlignment="1" applyProtection="1">
      <alignment horizontal="center" vertical="center"/>
    </xf>
    <xf numFmtId="0" fontId="23" fillId="2" borderId="72" xfId="0" applyFont="1" applyFill="1" applyBorder="1" applyAlignment="1" applyProtection="1">
      <alignment horizontal="center" vertical="center" wrapText="1"/>
    </xf>
    <xf numFmtId="0" fontId="28" fillId="0" borderId="3" xfId="0" applyFont="1" applyBorder="1" applyProtection="1">
      <alignment vertical="top"/>
    </xf>
    <xf numFmtId="0" fontId="28" fillId="0" borderId="52" xfId="0" applyFont="1" applyBorder="1" applyProtection="1">
      <alignment vertical="top"/>
    </xf>
    <xf numFmtId="0" fontId="23" fillId="2" borderId="26" xfId="0" applyFont="1" applyFill="1" applyBorder="1" applyAlignment="1" applyProtection="1">
      <alignment horizontal="center" vertical="center" wrapText="1"/>
    </xf>
    <xf numFmtId="0" fontId="26" fillId="2" borderId="26" xfId="0" applyFont="1" applyFill="1" applyBorder="1" applyAlignment="1" applyProtection="1">
      <alignment horizontal="center" vertical="center" wrapText="1"/>
    </xf>
    <xf numFmtId="49" fontId="5" fillId="0" borderId="50" xfId="0" applyNumberFormat="1" applyFont="1" applyBorder="1" applyAlignment="1" applyProtection="1">
      <alignment horizontal="center" vertical="center" wrapText="1"/>
    </xf>
    <xf numFmtId="49" fontId="49" fillId="0" borderId="73" xfId="0" applyNumberFormat="1" applyFont="1" applyBorder="1" applyAlignment="1" applyProtection="1">
      <alignment horizontal="left" vertical="center"/>
    </xf>
    <xf numFmtId="0" fontId="3" fillId="0" borderId="74" xfId="0" applyFont="1" applyBorder="1" applyProtection="1">
      <alignment vertical="top"/>
    </xf>
    <xf numFmtId="0" fontId="3" fillId="0" borderId="75" xfId="0" applyFont="1" applyBorder="1" applyProtection="1">
      <alignment vertical="top"/>
    </xf>
    <xf numFmtId="179" fontId="5" fillId="0" borderId="76" xfId="0" applyNumberFormat="1" applyFont="1" applyBorder="1" applyAlignment="1" applyProtection="1">
      <alignment horizontal="center" vertical="center"/>
    </xf>
    <xf numFmtId="43" fontId="27" fillId="0" borderId="36" xfId="1" applyFont="1" applyBorder="1" applyAlignment="1">
      <alignment horizontal="right" vertical="top" shrinkToFit="1"/>
    </xf>
    <xf numFmtId="0" fontId="3" fillId="0" borderId="77" xfId="0" applyFont="1" applyBorder="1" applyProtection="1">
      <alignment vertical="top"/>
    </xf>
    <xf numFmtId="49" fontId="49" fillId="0" borderId="78" xfId="0" applyNumberFormat="1" applyFont="1" applyBorder="1" applyAlignment="1" applyProtection="1">
      <alignment horizontal="left" vertical="center"/>
    </xf>
    <xf numFmtId="0" fontId="3" fillId="0" borderId="63" xfId="0" applyFont="1" applyBorder="1" applyProtection="1">
      <alignment vertical="top"/>
    </xf>
    <xf numFmtId="0" fontId="3" fillId="0" borderId="79" xfId="0" applyFont="1" applyBorder="1" applyProtection="1">
      <alignment vertical="top"/>
    </xf>
    <xf numFmtId="179" fontId="5" fillId="0" borderId="80" xfId="0" applyNumberFormat="1" applyFont="1" applyBorder="1" applyAlignment="1" applyProtection="1">
      <alignment horizontal="center" vertical="center"/>
    </xf>
    <xf numFmtId="0" fontId="3" fillId="0" borderId="81" xfId="0" applyFont="1" applyBorder="1" applyProtection="1">
      <alignment vertical="top"/>
    </xf>
    <xf numFmtId="49" fontId="49" fillId="0" borderId="82" xfId="0" applyNumberFormat="1" applyFont="1" applyBorder="1" applyAlignment="1" applyProtection="1">
      <alignment horizontal="left" vertical="center"/>
    </xf>
    <xf numFmtId="0" fontId="3" fillId="0" borderId="83" xfId="0" applyFont="1" applyBorder="1" applyProtection="1">
      <alignment vertical="top"/>
    </xf>
    <xf numFmtId="0" fontId="3" fillId="0" borderId="84" xfId="0" applyFont="1" applyBorder="1" applyProtection="1">
      <alignment vertical="top"/>
    </xf>
    <xf numFmtId="179" fontId="5" fillId="0" borderId="85" xfId="0" applyNumberFormat="1" applyFont="1" applyBorder="1" applyAlignment="1" applyProtection="1">
      <alignment horizontal="center" vertical="center"/>
    </xf>
    <xf numFmtId="179" fontId="5" fillId="0" borderId="73" xfId="0" applyNumberFormat="1" applyFont="1" applyBorder="1" applyAlignment="1" applyProtection="1">
      <alignment horizontal="center" vertical="center"/>
    </xf>
    <xf numFmtId="179" fontId="5" fillId="0" borderId="78" xfId="0" applyNumberFormat="1" applyFont="1" applyBorder="1" applyAlignment="1" applyProtection="1">
      <alignment horizontal="center" vertical="center"/>
    </xf>
    <xf numFmtId="179" fontId="5" fillId="0" borderId="82" xfId="0" applyNumberFormat="1" applyFont="1" applyBorder="1" applyAlignment="1" applyProtection="1">
      <alignment horizontal="center" vertical="center"/>
    </xf>
    <xf numFmtId="0" fontId="49" fillId="0" borderId="73" xfId="0" applyFont="1" applyBorder="1" applyAlignment="1" applyProtection="1">
      <alignment horizontal="left" vertical="center"/>
    </xf>
    <xf numFmtId="0" fontId="49" fillId="0" borderId="78" xfId="0" applyFont="1" applyBorder="1" applyAlignment="1" applyProtection="1">
      <alignment horizontal="left" vertical="center"/>
    </xf>
    <xf numFmtId="0" fontId="49" fillId="0" borderId="82" xfId="0" applyFont="1" applyBorder="1" applyAlignment="1" applyProtection="1">
      <alignment horizontal="left" vertical="center"/>
    </xf>
    <xf numFmtId="43" fontId="27" fillId="0" borderId="41" xfId="1" applyFont="1" applyBorder="1" applyAlignment="1">
      <alignment horizontal="right" vertical="top" shrinkToFit="1"/>
    </xf>
    <xf numFmtId="179" fontId="50" fillId="0" borderId="0" xfId="0" applyNumberFormat="1" applyFont="1" applyAlignment="1" applyProtection="1">
      <alignment horizontal="center" vertical="center"/>
    </xf>
    <xf numFmtId="0" fontId="50" fillId="0" borderId="0" xfId="0" applyFont="1" applyAlignment="1" applyProtection="1">
      <alignment horizontal="left" vertical="top" wrapText="1"/>
    </xf>
    <xf numFmtId="3" fontId="50" fillId="0" borderId="0" xfId="0" applyNumberFormat="1" applyFont="1" applyAlignment="1" applyProtection="1">
      <alignment horizontal="right" vertical="top"/>
    </xf>
    <xf numFmtId="0" fontId="7" fillId="0" borderId="0" xfId="0" applyFont="1" applyAlignment="1" applyProtection="1">
      <alignment horizontal="center" vertical="top" wrapText="1"/>
      <protection hidden="1"/>
    </xf>
    <xf numFmtId="0" fontId="12" fillId="0" borderId="0" xfId="0" applyFont="1" applyAlignment="1" applyProtection="1">
      <alignment horizontal="center" vertical="top" wrapText="1"/>
      <protection hidden="1"/>
    </xf>
    <xf numFmtId="0" fontId="51" fillId="0" borderId="86" xfId="0" applyFont="1" applyBorder="1" applyAlignment="1" applyProtection="1">
      <alignment horizontal="center" vertical="center"/>
      <protection hidden="1"/>
    </xf>
    <xf numFmtId="0" fontId="51" fillId="0" borderId="86" xfId="0" applyFont="1" applyBorder="1" applyAlignment="1" applyProtection="1">
      <alignment vertical="center"/>
      <protection hidden="1"/>
    </xf>
    <xf numFmtId="0" fontId="28" fillId="0" borderId="86" xfId="0" applyFont="1" applyBorder="1" applyAlignment="1" applyProtection="1">
      <alignment horizontal="center" vertical="center"/>
      <protection hidden="1"/>
    </xf>
    <xf numFmtId="0" fontId="6" fillId="0" borderId="0" xfId="0" applyFont="1" applyProtection="1">
      <alignment vertical="top"/>
    </xf>
    <xf numFmtId="0" fontId="52" fillId="0" borderId="0" xfId="0" applyFont="1" applyAlignment="1" applyProtection="1">
      <alignment horizontal="center" vertical="center"/>
    </xf>
    <xf numFmtId="0" fontId="16" fillId="0" borderId="0" xfId="0" applyFont="1" applyProtection="1">
      <alignment vertical="top"/>
    </xf>
    <xf numFmtId="49" fontId="48" fillId="0" borderId="0" xfId="0" applyNumberFormat="1" applyFont="1" applyAlignment="1" applyProtection="1">
      <alignment horizontal="center" vertical="center"/>
    </xf>
    <xf numFmtId="0" fontId="48" fillId="2" borderId="87" xfId="0" applyFont="1" applyFill="1" applyBorder="1" applyAlignment="1" applyProtection="1">
      <alignment horizontal="center" vertical="center"/>
    </xf>
    <xf numFmtId="0" fontId="48" fillId="2" borderId="88" xfId="0" applyFont="1" applyFill="1" applyBorder="1" applyAlignment="1" applyProtection="1">
      <alignment horizontal="center" vertical="center"/>
    </xf>
    <xf numFmtId="0" fontId="48" fillId="2" borderId="89" xfId="0" applyFont="1" applyFill="1" applyBorder="1" applyAlignment="1" applyProtection="1">
      <alignment horizontal="center" vertical="center"/>
    </xf>
    <xf numFmtId="0" fontId="48" fillId="2" borderId="90" xfId="0" applyFont="1" applyFill="1" applyBorder="1" applyAlignment="1" applyProtection="1">
      <alignment horizontal="center" vertical="center"/>
    </xf>
    <xf numFmtId="0" fontId="48" fillId="2" borderId="57" xfId="0" applyFont="1" applyFill="1" applyBorder="1" applyAlignment="1" applyProtection="1">
      <alignment horizontal="center" vertical="center"/>
    </xf>
    <xf numFmtId="0" fontId="53" fillId="7" borderId="91" xfId="0" applyFont="1" applyFill="1" applyBorder="1" applyAlignment="1" applyProtection="1">
      <alignment horizontal="center" vertical="center"/>
    </xf>
    <xf numFmtId="0" fontId="26" fillId="2" borderId="28" xfId="0" applyFont="1" applyFill="1" applyBorder="1" applyAlignment="1" applyProtection="1">
      <alignment horizontal="center" vertical="center" wrapText="1"/>
    </xf>
    <xf numFmtId="0" fontId="28" fillId="0" borderId="86" xfId="0" applyFont="1" applyBorder="1" applyAlignment="1" applyProtection="1">
      <alignment vertical="center"/>
      <protection hidden="1"/>
    </xf>
    <xf numFmtId="0" fontId="54" fillId="4" borderId="2" xfId="0" applyFont="1" applyFill="1" applyBorder="1" applyAlignment="1" applyProtection="1">
      <alignment horizontal="center" vertical="center"/>
    </xf>
    <xf numFmtId="0" fontId="48" fillId="2" borderId="17" xfId="0" applyFont="1" applyFill="1" applyBorder="1" applyAlignment="1" applyProtection="1">
      <alignment horizontal="right"/>
    </xf>
    <xf numFmtId="0" fontId="2" fillId="0" borderId="89" xfId="0" applyFont="1" applyBorder="1" applyAlignment="1" applyProtection="1">
      <alignment vertical="center" wrapText="1"/>
    </xf>
    <xf numFmtId="0" fontId="5" fillId="2" borderId="17" xfId="0" applyFont="1" applyFill="1" applyBorder="1" applyAlignment="1" applyProtection="1">
      <alignment vertical="center" wrapText="1"/>
    </xf>
    <xf numFmtId="0" fontId="7" fillId="0" borderId="89" xfId="0" applyFont="1" applyBorder="1" applyAlignment="1" applyProtection="1">
      <alignment vertical="center" wrapText="1"/>
    </xf>
    <xf numFmtId="0" fontId="55" fillId="0" borderId="89" xfId="0" applyFont="1" applyBorder="1" applyAlignment="1" applyProtection="1">
      <alignment vertical="center" wrapText="1"/>
    </xf>
    <xf numFmtId="0" fontId="2" fillId="8" borderId="5" xfId="0" applyFont="1" applyFill="1" applyBorder="1" applyAlignment="1" applyProtection="1">
      <alignment vertical="center" wrapText="1"/>
    </xf>
    <xf numFmtId="1" fontId="4" fillId="0" borderId="0" xfId="0" applyNumberFormat="1" applyFont="1" applyProtection="1">
      <alignment vertical="top"/>
    </xf>
    <xf numFmtId="2" fontId="4" fillId="0" borderId="0" xfId="0" applyNumberFormat="1" applyFont="1" applyProtection="1">
      <alignment vertical="top"/>
    </xf>
    <xf numFmtId="1" fontId="4" fillId="9" borderId="92" xfId="0" applyNumberFormat="1" applyFont="1" applyFill="1" applyBorder="1" applyProtection="1">
      <alignment vertical="top"/>
    </xf>
    <xf numFmtId="1" fontId="4" fillId="9" borderId="93" xfId="0" applyNumberFormat="1" applyFont="1" applyFill="1" applyBorder="1" applyProtection="1">
      <alignment vertical="top"/>
    </xf>
    <xf numFmtId="2" fontId="4" fillId="9" borderId="93" xfId="0" applyNumberFormat="1" applyFont="1" applyFill="1" applyBorder="1" applyProtection="1">
      <alignment vertical="top"/>
    </xf>
    <xf numFmtId="1" fontId="4" fillId="0" borderId="94" xfId="0" applyNumberFormat="1" applyFont="1" applyBorder="1" applyProtection="1">
      <alignment vertical="top"/>
    </xf>
    <xf numFmtId="49" fontId="4" fillId="0" borderId="0" xfId="0" applyNumberFormat="1" applyFont="1" applyProtection="1">
      <alignment vertical="top"/>
    </xf>
    <xf numFmtId="2" fontId="4" fillId="9" borderId="56" xfId="0" applyNumberFormat="1" applyFont="1" applyFill="1" applyBorder="1" applyProtection="1">
      <alignment vertical="top"/>
    </xf>
    <xf numFmtId="2" fontId="4" fillId="0" borderId="95" xfId="0" applyNumberFormat="1" applyFont="1" applyBorder="1" applyProtection="1">
      <alignment vertical="top"/>
    </xf>
    <xf numFmtId="4" fontId="4" fillId="0" borderId="0" xfId="0" applyNumberFormat="1" applyFont="1" applyProtection="1">
      <alignment vertical="top"/>
    </xf>
    <xf numFmtId="1" fontId="4" fillId="10" borderId="94" xfId="0" applyNumberFormat="1" applyFont="1" applyFill="1" applyBorder="1" applyProtection="1">
      <alignment vertical="top"/>
    </xf>
    <xf numFmtId="1" fontId="4" fillId="10" borderId="0" xfId="0" applyNumberFormat="1" applyFont="1" applyFill="1" applyProtection="1">
      <alignment vertical="top"/>
    </xf>
    <xf numFmtId="2" fontId="4" fillId="10" borderId="0" xfId="0" applyNumberFormat="1" applyFont="1" applyFill="1" applyProtection="1">
      <alignment vertical="top"/>
    </xf>
    <xf numFmtId="2" fontId="4" fillId="10" borderId="95" xfId="0" applyNumberFormat="1" applyFont="1" applyFill="1" applyBorder="1" applyProtection="1">
      <alignment vertical="top"/>
    </xf>
    <xf numFmtId="1" fontId="4" fillId="6" borderId="20" xfId="0" applyNumberFormat="1" applyFont="1" applyFill="1" applyBorder="1" applyProtection="1">
      <alignment vertical="top"/>
    </xf>
    <xf numFmtId="1" fontId="4" fillId="6" borderId="1" xfId="0" applyNumberFormat="1" applyFont="1" applyFill="1" applyBorder="1" applyProtection="1">
      <alignment vertical="top"/>
    </xf>
    <xf numFmtId="2" fontId="4" fillId="6" borderId="1" xfId="0" applyNumberFormat="1" applyFont="1" applyFill="1" applyBorder="1" applyProtection="1">
      <alignment vertical="top"/>
    </xf>
    <xf numFmtId="2" fontId="4" fillId="6" borderId="68" xfId="0" applyNumberFormat="1" applyFont="1" applyFill="1" applyBorder="1" applyProtection="1">
      <alignment vertical="top"/>
    </xf>
    <xf numFmtId="1" fontId="4" fillId="10" borderId="86" xfId="0" applyNumberFormat="1" applyFont="1" applyFill="1" applyBorder="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494037.28</v>
      </c>
      <c r="D2" s="352">
        <f>'PR-RAS'!E6</f>
        <v>614999.22</v>
      </c>
      <c r="E2" s="352">
        <v>0</v>
      </c>
      <c r="F2" s="352">
        <v>0</v>
      </c>
      <c r="G2" s="353">
        <f t="shared" ref="G2:G274" si="0">(B2/1000)*(C2*1+D2*2)</f>
        <v>1724.03572</v>
      </c>
      <c r="H2" s="353">
        <f t="shared" ref="H2:H274" si="1">ABS(C2-ROUND(C2,0))+ABS(D2-ROUND(D2,0))</f>
        <v>0.5</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53005.16</v>
      </c>
      <c r="D45" s="349">
        <f>'PR-RAS'!E49</f>
        <v>24296.81</v>
      </c>
      <c r="E45" s="349">
        <v>0</v>
      </c>
      <c r="F45" s="349">
        <v>0</v>
      </c>
      <c r="G45" s="350">
        <f t="shared" si="0"/>
        <v>4470.34632</v>
      </c>
      <c r="H45" s="350">
        <f t="shared" si="1"/>
        <v>0.350000000002183</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5000</v>
      </c>
      <c r="D54" s="349">
        <f>'PR-RAS'!E58</f>
        <v>4000</v>
      </c>
      <c r="E54" s="349">
        <v>0</v>
      </c>
      <c r="F54" s="349">
        <v>0</v>
      </c>
      <c r="G54" s="350">
        <f t="shared" si="0"/>
        <v>689</v>
      </c>
      <c r="H54" s="350">
        <f t="shared" si="1"/>
        <v>0</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0</v>
      </c>
      <c r="E55" s="349">
        <v>0</v>
      </c>
      <c r="F55" s="349">
        <v>0</v>
      </c>
      <c r="G55" s="350">
        <f t="shared" si="0"/>
        <v>0</v>
      </c>
      <c r="H55" s="350">
        <f t="shared" si="1"/>
        <v>0</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5000</v>
      </c>
      <c r="D56" s="349">
        <f>'PR-RAS'!E60</f>
        <v>4000</v>
      </c>
      <c r="E56" s="349">
        <v>0</v>
      </c>
      <c r="F56" s="349">
        <v>0</v>
      </c>
      <c r="G56" s="350">
        <f t="shared" si="0"/>
        <v>715</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48005.16</v>
      </c>
      <c r="D64" s="349">
        <f>'PR-RAS'!E68</f>
        <v>20296.81</v>
      </c>
      <c r="E64" s="349">
        <v>0</v>
      </c>
      <c r="F64" s="349">
        <v>0</v>
      </c>
      <c r="G64" s="350">
        <f t="shared" si="0"/>
        <v>5581.72314</v>
      </c>
      <c r="H64" s="350">
        <f t="shared" si="1"/>
        <v>0.350000000002183</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48005.16</v>
      </c>
      <c r="D65" s="349">
        <f>'PR-RAS'!E69</f>
        <v>20296.81</v>
      </c>
      <c r="E65" s="349">
        <v>0</v>
      </c>
      <c r="F65" s="349">
        <v>0</v>
      </c>
      <c r="G65" s="350">
        <f t="shared" si="0"/>
        <v>5670.32192</v>
      </c>
      <c r="H65" s="350">
        <f t="shared" si="1"/>
        <v>0.350000000002183</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0</v>
      </c>
      <c r="D66" s="349">
        <f>'PR-RAS'!E70</f>
        <v>0</v>
      </c>
      <c r="E66" s="349">
        <v>0</v>
      </c>
      <c r="F66" s="349">
        <v>0</v>
      </c>
      <c r="G66" s="350">
        <f t="shared" si="0"/>
        <v>0</v>
      </c>
      <c r="H66" s="350">
        <f t="shared" si="1"/>
        <v>0</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0</v>
      </c>
      <c r="E70" s="349">
        <v>0</v>
      </c>
      <c r="F70" s="349">
        <v>0</v>
      </c>
      <c r="G70" s="350">
        <f t="shared" si="0"/>
        <v>0</v>
      </c>
      <c r="H70" s="350">
        <f t="shared" si="1"/>
        <v>0</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0</v>
      </c>
      <c r="D78" s="349">
        <f>'PR-RAS'!E82</f>
        <v>0</v>
      </c>
      <c r="E78" s="349">
        <v>0</v>
      </c>
      <c r="F78" s="349">
        <v>0</v>
      </c>
      <c r="G78" s="350">
        <f t="shared" si="0"/>
        <v>0</v>
      </c>
      <c r="H78" s="350">
        <f t="shared" si="1"/>
        <v>0</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0</v>
      </c>
      <c r="D79" s="349">
        <f>'PR-RAS'!E83</f>
        <v>0</v>
      </c>
      <c r="E79" s="349">
        <v>0</v>
      </c>
      <c r="F79" s="349">
        <v>0</v>
      </c>
      <c r="G79" s="350">
        <f t="shared" si="0"/>
        <v>0</v>
      </c>
      <c r="H79" s="350">
        <f t="shared" si="1"/>
        <v>0</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0</v>
      </c>
      <c r="D81" s="349">
        <f>'PR-RAS'!E85</f>
        <v>0</v>
      </c>
      <c r="E81" s="349">
        <v>0</v>
      </c>
      <c r="F81" s="349">
        <v>0</v>
      </c>
      <c r="G81" s="350">
        <f t="shared" si="0"/>
        <v>0</v>
      </c>
      <c r="H81" s="350">
        <f t="shared" si="1"/>
        <v>0</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0</v>
      </c>
      <c r="D102" s="349">
        <f>'PR-RAS'!E106</f>
        <v>0</v>
      </c>
      <c r="E102" s="349">
        <v>0</v>
      </c>
      <c r="F102" s="349">
        <v>0</v>
      </c>
      <c r="G102" s="350">
        <f t="shared" si="0"/>
        <v>0</v>
      </c>
      <c r="H102" s="350">
        <f t="shared" si="1"/>
        <v>0</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0</v>
      </c>
      <c r="D108" s="349">
        <f>'PR-RAS'!E112</f>
        <v>0</v>
      </c>
      <c r="E108" s="349">
        <v>0</v>
      </c>
      <c r="F108" s="349">
        <v>0</v>
      </c>
      <c r="G108" s="350">
        <f t="shared" si="0"/>
        <v>0</v>
      </c>
      <c r="H108" s="350">
        <f t="shared" si="1"/>
        <v>0</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0</v>
      </c>
      <c r="D113" s="349">
        <f>'PR-RAS'!E117</f>
        <v>0</v>
      </c>
      <c r="E113" s="349">
        <v>0</v>
      </c>
      <c r="F113" s="349">
        <v>0</v>
      </c>
      <c r="G113" s="350">
        <f t="shared" si="0"/>
        <v>0</v>
      </c>
      <c r="H113" s="350">
        <f t="shared" si="1"/>
        <v>0</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3686.8</v>
      </c>
      <c r="D121" s="349">
        <f>'PR-RAS'!E125</f>
        <v>9021.9</v>
      </c>
      <c r="E121" s="349">
        <v>0</v>
      </c>
      <c r="F121" s="349">
        <v>0</v>
      </c>
      <c r="G121" s="350">
        <f t="shared" si="0"/>
        <v>2607.672</v>
      </c>
      <c r="H121" s="350">
        <f t="shared" si="1"/>
        <v>0.300000000000182</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3686.8</v>
      </c>
      <c r="D122" s="349">
        <f>'PR-RAS'!E126</f>
        <v>8871.9</v>
      </c>
      <c r="E122" s="349">
        <v>0</v>
      </c>
      <c r="F122" s="349">
        <v>0</v>
      </c>
      <c r="G122" s="350">
        <f t="shared" si="0"/>
        <v>2593.1026</v>
      </c>
      <c r="H122" s="350">
        <f t="shared" si="1"/>
        <v>0.300000000000182</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3686.8</v>
      </c>
      <c r="D124" s="349">
        <f>'PR-RAS'!E128</f>
        <v>8871.9</v>
      </c>
      <c r="E124" s="349">
        <v>0</v>
      </c>
      <c r="F124" s="349">
        <v>0</v>
      </c>
      <c r="G124" s="350">
        <f t="shared" si="0"/>
        <v>2635.9638</v>
      </c>
      <c r="H124" s="350">
        <f t="shared" si="1"/>
        <v>0.300000000000182</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0</v>
      </c>
      <c r="D125" s="349">
        <f>'PR-RAS'!E129</f>
        <v>150</v>
      </c>
      <c r="E125" s="349">
        <v>0</v>
      </c>
      <c r="F125" s="349">
        <v>0</v>
      </c>
      <c r="G125" s="350">
        <f t="shared" si="0"/>
        <v>37.2</v>
      </c>
      <c r="H125" s="350">
        <f t="shared" si="1"/>
        <v>0</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0</v>
      </c>
      <c r="D126" s="349">
        <f>'PR-RAS'!E130</f>
        <v>150</v>
      </c>
      <c r="E126" s="349">
        <v>0</v>
      </c>
      <c r="F126" s="349">
        <v>0</v>
      </c>
      <c r="G126" s="350">
        <f t="shared" si="0"/>
        <v>37.5</v>
      </c>
      <c r="H126" s="350">
        <f t="shared" si="1"/>
        <v>0</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437345.32</v>
      </c>
      <c r="D130" s="349">
        <f>'PR-RAS'!E134</f>
        <v>581680.51</v>
      </c>
      <c r="E130" s="349">
        <v>0</v>
      </c>
      <c r="F130" s="349">
        <v>0</v>
      </c>
      <c r="G130" s="350">
        <f t="shared" si="0"/>
        <v>206491.11786</v>
      </c>
      <c r="H130" s="350">
        <f t="shared" si="1"/>
        <v>0.809999999997672</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437345.32</v>
      </c>
      <c r="D131" s="349">
        <f>'PR-RAS'!E135</f>
        <v>581680.51</v>
      </c>
      <c r="E131" s="349">
        <v>0</v>
      </c>
      <c r="F131" s="349">
        <v>0</v>
      </c>
      <c r="G131" s="350">
        <f t="shared" si="0"/>
        <v>208091.8242</v>
      </c>
      <c r="H131" s="350">
        <f t="shared" si="1"/>
        <v>0.809999999997672</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437345.32</v>
      </c>
      <c r="D132" s="349">
        <f>'PR-RAS'!E136</f>
        <v>581680.51</v>
      </c>
      <c r="E132" s="349">
        <v>0</v>
      </c>
      <c r="F132" s="349">
        <v>0</v>
      </c>
      <c r="G132" s="350">
        <f t="shared" si="0"/>
        <v>209692.53054</v>
      </c>
      <c r="H132" s="350">
        <f t="shared" si="1"/>
        <v>0.809999999997672</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0</v>
      </c>
      <c r="D133" s="349">
        <f>'PR-RAS'!E137</f>
        <v>0</v>
      </c>
      <c r="E133" s="349">
        <v>0</v>
      </c>
      <c r="F133" s="349">
        <v>0</v>
      </c>
      <c r="G133" s="350">
        <f t="shared" si="0"/>
        <v>0</v>
      </c>
      <c r="H133" s="350">
        <f t="shared" si="1"/>
        <v>0</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v>
      </c>
      <c r="E147" s="349">
        <v>0</v>
      </c>
      <c r="F147" s="349">
        <v>0</v>
      </c>
      <c r="G147" s="350">
        <f t="shared" si="0"/>
        <v>0</v>
      </c>
      <c r="H147" s="350">
        <f t="shared" si="1"/>
        <v>0</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494104.07</v>
      </c>
      <c r="D148" s="349">
        <f>'PR-RAS'!E152</f>
        <v>601375.93</v>
      </c>
      <c r="E148" s="349">
        <v>0</v>
      </c>
      <c r="F148" s="349">
        <v>0</v>
      </c>
      <c r="G148" s="350">
        <f t="shared" si="0"/>
        <v>249437.82171</v>
      </c>
      <c r="H148" s="350">
        <f t="shared" si="1"/>
        <v>0.14000000001397</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455398.97</v>
      </c>
      <c r="D149" s="349">
        <f>'PR-RAS'!E153</f>
        <v>555273.2</v>
      </c>
      <c r="E149" s="349">
        <v>0</v>
      </c>
      <c r="F149" s="349">
        <v>0</v>
      </c>
      <c r="G149" s="350">
        <f t="shared" si="0"/>
        <v>231759.91476</v>
      </c>
      <c r="H149" s="350">
        <f t="shared" si="1"/>
        <v>0.229999999981374</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366406.22</v>
      </c>
      <c r="D150" s="349">
        <f>'PR-RAS'!E154</f>
        <v>436990.21</v>
      </c>
      <c r="E150" s="349">
        <v>0</v>
      </c>
      <c r="F150" s="349">
        <v>0</v>
      </c>
      <c r="G150" s="350">
        <f t="shared" si="0"/>
        <v>184817.60936</v>
      </c>
      <c r="H150" s="350">
        <f t="shared" si="1"/>
        <v>0.429999999993015</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366406.22</v>
      </c>
      <c r="D151" s="349">
        <f>'PR-RAS'!E155</f>
        <v>436990.21</v>
      </c>
      <c r="E151" s="349">
        <v>0</v>
      </c>
      <c r="F151" s="349">
        <v>0</v>
      </c>
      <c r="G151" s="350">
        <f t="shared" si="0"/>
        <v>186057.996</v>
      </c>
      <c r="H151" s="350">
        <f t="shared" si="1"/>
        <v>0.429999999993015</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11634.16</v>
      </c>
      <c r="D155" s="349">
        <f>'PR-RAS'!E159</f>
        <v>11919.62</v>
      </c>
      <c r="E155" s="349">
        <v>0</v>
      </c>
      <c r="F155" s="349">
        <v>0</v>
      </c>
      <c r="G155" s="350">
        <f t="shared" si="0"/>
        <v>5462.9036</v>
      </c>
      <c r="H155" s="350">
        <f t="shared" si="1"/>
        <v>0.539999999999054</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77358.59</v>
      </c>
      <c r="D156" s="349">
        <f>'PR-RAS'!E160</f>
        <v>106363.37</v>
      </c>
      <c r="E156" s="349">
        <v>0</v>
      </c>
      <c r="F156" s="349">
        <v>0</v>
      </c>
      <c r="G156" s="350">
        <f t="shared" si="0"/>
        <v>44963.22615</v>
      </c>
      <c r="H156" s="350">
        <f t="shared" si="1"/>
        <v>0.779999999998836</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28726.21</v>
      </c>
      <c r="D157" s="349">
        <f>'PR-RAS'!E161</f>
        <v>34259.99</v>
      </c>
      <c r="E157" s="349">
        <v>0</v>
      </c>
      <c r="F157" s="349">
        <v>0</v>
      </c>
      <c r="G157" s="350">
        <f t="shared" si="0"/>
        <v>15170.40564</v>
      </c>
      <c r="H157" s="350">
        <f t="shared" si="1"/>
        <v>0.220000000001164</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48632.38</v>
      </c>
      <c r="D158" s="349">
        <f>'PR-RAS'!E162</f>
        <v>72103.38</v>
      </c>
      <c r="E158" s="349">
        <v>0</v>
      </c>
      <c r="F158" s="349">
        <v>0</v>
      </c>
      <c r="G158" s="350">
        <f t="shared" si="0"/>
        <v>30275.74498</v>
      </c>
      <c r="H158" s="350">
        <f t="shared" si="1"/>
        <v>0.760000000002037</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38351.72</v>
      </c>
      <c r="D160" s="349">
        <f>'PR-RAS'!E164</f>
        <v>45690.16</v>
      </c>
      <c r="E160" s="349">
        <v>0</v>
      </c>
      <c r="F160" s="349">
        <v>0</v>
      </c>
      <c r="G160" s="350">
        <f t="shared" si="0"/>
        <v>20627.39436</v>
      </c>
      <c r="H160" s="350">
        <f t="shared" si="1"/>
        <v>0.440000000002328</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14809.08</v>
      </c>
      <c r="D161" s="349">
        <f>'PR-RAS'!E165</f>
        <v>20164.53</v>
      </c>
      <c r="E161" s="349">
        <v>0</v>
      </c>
      <c r="F161" s="349">
        <v>0</v>
      </c>
      <c r="G161" s="350">
        <f t="shared" si="0"/>
        <v>8822.1024</v>
      </c>
      <c r="H161" s="350">
        <f t="shared" si="1"/>
        <v>0.550000000001091</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1033.2</v>
      </c>
      <c r="D162" s="349">
        <f>'PR-RAS'!E166</f>
        <v>2482.6</v>
      </c>
      <c r="E162" s="349">
        <v>0</v>
      </c>
      <c r="F162" s="349">
        <v>0</v>
      </c>
      <c r="G162" s="350">
        <f t="shared" si="0"/>
        <v>965.7424</v>
      </c>
      <c r="H162" s="350">
        <f t="shared" si="1"/>
        <v>0.600000000000136</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13211.88</v>
      </c>
      <c r="D163" s="349">
        <f>'PR-RAS'!E167</f>
        <v>14500.02</v>
      </c>
      <c r="E163" s="349">
        <v>0</v>
      </c>
      <c r="F163" s="349">
        <v>0</v>
      </c>
      <c r="G163" s="350">
        <f t="shared" si="0"/>
        <v>6838.33104</v>
      </c>
      <c r="H163" s="350">
        <f t="shared" si="1"/>
        <v>0.140000000001237</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564</v>
      </c>
      <c r="D164" s="349">
        <f>'PR-RAS'!E168</f>
        <v>3181.91</v>
      </c>
      <c r="E164" s="349">
        <v>0</v>
      </c>
      <c r="F164" s="349">
        <v>0</v>
      </c>
      <c r="G164" s="350">
        <f t="shared" si="0"/>
        <v>1129.23466</v>
      </c>
      <c r="H164" s="350">
        <f t="shared" si="1"/>
        <v>0.0900000000001455</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0</v>
      </c>
      <c r="D165" s="349">
        <f>'PR-RAS'!E169</f>
        <v>0</v>
      </c>
      <c r="E165" s="349">
        <v>0</v>
      </c>
      <c r="F165" s="349">
        <v>0</v>
      </c>
      <c r="G165" s="350">
        <f t="shared" si="0"/>
        <v>0</v>
      </c>
      <c r="H165" s="350">
        <f t="shared" si="1"/>
        <v>0</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10388.79</v>
      </c>
      <c r="D166" s="349">
        <f>'PR-RAS'!E170</f>
        <v>12379.68</v>
      </c>
      <c r="E166" s="349">
        <v>0</v>
      </c>
      <c r="F166" s="349">
        <v>0</v>
      </c>
      <c r="G166" s="350">
        <f t="shared" si="0"/>
        <v>5799.44475</v>
      </c>
      <c r="H166" s="350">
        <f t="shared" si="1"/>
        <v>0.529999999998836</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929.42</v>
      </c>
      <c r="D167" s="349">
        <f>'PR-RAS'!E171</f>
        <v>1844.03</v>
      </c>
      <c r="E167" s="349">
        <v>0</v>
      </c>
      <c r="F167" s="349">
        <v>0</v>
      </c>
      <c r="G167" s="350">
        <f t="shared" si="0"/>
        <v>766.50168</v>
      </c>
      <c r="H167" s="350">
        <f t="shared" si="1"/>
        <v>0.449999999999932</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0</v>
      </c>
      <c r="D168" s="349">
        <f>'PR-RAS'!E172</f>
        <v>680.2</v>
      </c>
      <c r="E168" s="349">
        <v>0</v>
      </c>
      <c r="F168" s="349">
        <v>0</v>
      </c>
      <c r="G168" s="350">
        <f t="shared" si="0"/>
        <v>227.1868</v>
      </c>
      <c r="H168" s="350">
        <f t="shared" si="1"/>
        <v>0.200000000000045</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1962.63</v>
      </c>
      <c r="D169" s="349">
        <f>'PR-RAS'!E173</f>
        <v>3557.81</v>
      </c>
      <c r="E169" s="349">
        <v>0</v>
      </c>
      <c r="F169" s="349">
        <v>0</v>
      </c>
      <c r="G169" s="350">
        <f t="shared" si="0"/>
        <v>1525.146</v>
      </c>
      <c r="H169" s="350">
        <f t="shared" si="1"/>
        <v>0.559999999999945</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810.61</v>
      </c>
      <c r="D170" s="349">
        <f>'PR-RAS'!E174</f>
        <v>1188.33</v>
      </c>
      <c r="E170" s="349">
        <v>0</v>
      </c>
      <c r="F170" s="349">
        <v>0</v>
      </c>
      <c r="G170" s="350">
        <f t="shared" si="0"/>
        <v>538.64863</v>
      </c>
      <c r="H170" s="350">
        <f t="shared" si="1"/>
        <v>0.719999999999914</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1681.17</v>
      </c>
      <c r="D171" s="349">
        <f>'PR-RAS'!E175</f>
        <v>602.06</v>
      </c>
      <c r="E171" s="349">
        <v>0</v>
      </c>
      <c r="F171" s="349">
        <v>0</v>
      </c>
      <c r="G171" s="350">
        <f t="shared" si="0"/>
        <v>490.4993</v>
      </c>
      <c r="H171" s="350">
        <f t="shared" si="1"/>
        <v>0.230000000000018</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5004.96</v>
      </c>
      <c r="D173" s="349">
        <f>'PR-RAS'!E177</f>
        <v>4507.25</v>
      </c>
      <c r="E173" s="349">
        <v>0</v>
      </c>
      <c r="F173" s="349">
        <v>0</v>
      </c>
      <c r="G173" s="350">
        <f t="shared" si="0"/>
        <v>2411.34712</v>
      </c>
      <c r="H173" s="350">
        <f t="shared" si="1"/>
        <v>0.289999999999964</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11794.72</v>
      </c>
      <c r="D174" s="349">
        <f>'PR-RAS'!E178</f>
        <v>11675.61</v>
      </c>
      <c r="E174" s="349">
        <v>0</v>
      </c>
      <c r="F174" s="349">
        <v>0</v>
      </c>
      <c r="G174" s="350">
        <f t="shared" si="0"/>
        <v>6080.24762</v>
      </c>
      <c r="H174" s="350">
        <f t="shared" si="1"/>
        <v>0.670000000000073</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1138.98</v>
      </c>
      <c r="D175" s="349">
        <f>'PR-RAS'!E179</f>
        <v>1079.15</v>
      </c>
      <c r="E175" s="349">
        <v>0</v>
      </c>
      <c r="F175" s="349">
        <v>0</v>
      </c>
      <c r="G175" s="350">
        <f t="shared" si="0"/>
        <v>573.72672</v>
      </c>
      <c r="H175" s="350">
        <f t="shared" si="1"/>
        <v>0.170000000000073</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1586.95</v>
      </c>
      <c r="D176" s="349">
        <f>'PR-RAS'!E180</f>
        <v>2223.37</v>
      </c>
      <c r="E176" s="349">
        <v>0</v>
      </c>
      <c r="F176" s="349">
        <v>0</v>
      </c>
      <c r="G176" s="350">
        <f t="shared" si="0"/>
        <v>1055.89575</v>
      </c>
      <c r="H176" s="350">
        <f t="shared" si="1"/>
        <v>0.419999999999845</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0</v>
      </c>
      <c r="D177" s="349">
        <f>'PR-RAS'!E181</f>
        <v>0</v>
      </c>
      <c r="E177" s="349">
        <v>0</v>
      </c>
      <c r="F177" s="349">
        <v>0</v>
      </c>
      <c r="G177" s="350">
        <f t="shared" si="0"/>
        <v>0</v>
      </c>
      <c r="H177" s="350">
        <f t="shared" si="1"/>
        <v>0</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0</v>
      </c>
      <c r="D178" s="349">
        <f>'PR-RAS'!E182</f>
        <v>0</v>
      </c>
      <c r="E178" s="349">
        <v>0</v>
      </c>
      <c r="F178" s="349">
        <v>0</v>
      </c>
      <c r="G178" s="350">
        <f t="shared" si="0"/>
        <v>0</v>
      </c>
      <c r="H178" s="350">
        <f t="shared" si="1"/>
        <v>0</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93.75</v>
      </c>
      <c r="D179" s="349">
        <f>'PR-RAS'!E183</f>
        <v>18.45</v>
      </c>
      <c r="E179" s="349">
        <v>0</v>
      </c>
      <c r="F179" s="349">
        <v>0</v>
      </c>
      <c r="G179" s="350">
        <f t="shared" si="0"/>
        <v>23.2557</v>
      </c>
      <c r="H179" s="350">
        <f t="shared" si="1"/>
        <v>0.699999999999999</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347.45</v>
      </c>
      <c r="D180" s="349">
        <f>'PR-RAS'!E184</f>
        <v>552.82</v>
      </c>
      <c r="E180" s="349">
        <v>0</v>
      </c>
      <c r="F180" s="349">
        <v>0</v>
      </c>
      <c r="G180" s="350">
        <f t="shared" si="0"/>
        <v>260.10311</v>
      </c>
      <c r="H180" s="350">
        <f t="shared" si="1"/>
        <v>0.629999999999939</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7452.4</v>
      </c>
      <c r="D181" s="349">
        <f>'PR-RAS'!E185</f>
        <v>6470.23</v>
      </c>
      <c r="E181" s="349">
        <v>0</v>
      </c>
      <c r="F181" s="349">
        <v>0</v>
      </c>
      <c r="G181" s="350">
        <f t="shared" si="0"/>
        <v>3670.7148</v>
      </c>
      <c r="H181" s="350">
        <f t="shared" si="1"/>
        <v>0.6299999999992</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140.19</v>
      </c>
      <c r="D182" s="349">
        <f>'PR-RAS'!E186</f>
        <v>275.34</v>
      </c>
      <c r="E182" s="349">
        <v>0</v>
      </c>
      <c r="F182" s="349">
        <v>0</v>
      </c>
      <c r="G182" s="350">
        <f t="shared" si="0"/>
        <v>125.04747</v>
      </c>
      <c r="H182" s="350">
        <f t="shared" si="1"/>
        <v>0.529999999999973</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1035</v>
      </c>
      <c r="D183" s="349">
        <f>'PR-RAS'!E187</f>
        <v>1056.25</v>
      </c>
      <c r="E183" s="349">
        <v>0</v>
      </c>
      <c r="F183" s="349">
        <v>0</v>
      </c>
      <c r="G183" s="350">
        <f t="shared" si="0"/>
        <v>572.845</v>
      </c>
      <c r="H183" s="350">
        <f t="shared" si="1"/>
        <v>0.25</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1359.13</v>
      </c>
      <c r="D190" s="349">
        <f>'PR-RAS'!E194</f>
        <v>1470.34</v>
      </c>
      <c r="E190" s="349">
        <v>0</v>
      </c>
      <c r="F190" s="349">
        <v>0</v>
      </c>
      <c r="G190" s="350">
        <f t="shared" si="0"/>
        <v>812.66409</v>
      </c>
      <c r="H190" s="350">
        <f t="shared" si="1"/>
        <v>0.470000000000255</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0</v>
      </c>
      <c r="D191" s="349">
        <f>'PR-RAS'!E195</f>
        <v>0</v>
      </c>
      <c r="E191" s="349">
        <v>0</v>
      </c>
      <c r="F191" s="349">
        <v>0</v>
      </c>
      <c r="G191" s="350">
        <f t="shared" si="0"/>
        <v>0</v>
      </c>
      <c r="H191" s="350">
        <f t="shared" si="1"/>
        <v>0</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1359.13</v>
      </c>
      <c r="D192" s="349">
        <f>'PR-RAS'!E196</f>
        <v>1359.13</v>
      </c>
      <c r="E192" s="349">
        <v>0</v>
      </c>
      <c r="F192" s="349">
        <v>0</v>
      </c>
      <c r="G192" s="350">
        <f t="shared" si="0"/>
        <v>778.78149</v>
      </c>
      <c r="H192" s="350">
        <f t="shared" si="1"/>
        <v>0.260000000000218</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0</v>
      </c>
      <c r="D193" s="349">
        <f>'PR-RAS'!E197</f>
        <v>111.21</v>
      </c>
      <c r="E193" s="349">
        <v>0</v>
      </c>
      <c r="F193" s="349">
        <v>0</v>
      </c>
      <c r="G193" s="350">
        <f t="shared" si="0"/>
        <v>42.70464</v>
      </c>
      <c r="H193" s="350">
        <f t="shared" si="1"/>
        <v>0.209999999999994</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0</v>
      </c>
      <c r="D194" s="349">
        <f>'PR-RAS'!E198</f>
        <v>0</v>
      </c>
      <c r="E194" s="349">
        <v>0</v>
      </c>
      <c r="F194" s="349">
        <v>0</v>
      </c>
      <c r="G194" s="350">
        <f t="shared" si="0"/>
        <v>0</v>
      </c>
      <c r="H194" s="350">
        <f t="shared" si="1"/>
        <v>0</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0</v>
      </c>
      <c r="D195" s="349">
        <f>'PR-RAS'!E199</f>
        <v>0</v>
      </c>
      <c r="E195" s="349">
        <v>0</v>
      </c>
      <c r="F195" s="349">
        <v>0</v>
      </c>
      <c r="G195" s="350">
        <f t="shared" si="0"/>
        <v>0</v>
      </c>
      <c r="H195" s="350">
        <f t="shared" si="1"/>
        <v>0</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0</v>
      </c>
      <c r="D197" s="349">
        <f>'PR-RAS'!E201</f>
        <v>0</v>
      </c>
      <c r="E197" s="349">
        <v>0</v>
      </c>
      <c r="F197" s="349">
        <v>0</v>
      </c>
      <c r="G197" s="350">
        <f t="shared" si="0"/>
        <v>0</v>
      </c>
      <c r="H197" s="350">
        <f t="shared" si="1"/>
        <v>0</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353.38</v>
      </c>
      <c r="D198" s="349">
        <f>'PR-RAS'!E202</f>
        <v>412.57</v>
      </c>
      <c r="E198" s="349">
        <v>0</v>
      </c>
      <c r="F198" s="349">
        <v>0</v>
      </c>
      <c r="G198" s="350">
        <f t="shared" si="0"/>
        <v>232.16844</v>
      </c>
      <c r="H198" s="350">
        <f t="shared" si="1"/>
        <v>0.810000000000002</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353.38</v>
      </c>
      <c r="D212" s="349">
        <f>'PR-RAS'!E216</f>
        <v>412.57</v>
      </c>
      <c r="E212" s="349">
        <v>0</v>
      </c>
      <c r="F212" s="349">
        <v>0</v>
      </c>
      <c r="G212" s="350">
        <f t="shared" si="0"/>
        <v>248.66772</v>
      </c>
      <c r="H212" s="350">
        <f t="shared" si="1"/>
        <v>0.810000000000002</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353.27</v>
      </c>
      <c r="D213" s="349">
        <f>'PR-RAS'!E217</f>
        <v>411.14</v>
      </c>
      <c r="E213" s="349">
        <v>0</v>
      </c>
      <c r="F213" s="349">
        <v>0</v>
      </c>
      <c r="G213" s="350">
        <f t="shared" si="0"/>
        <v>249.2166</v>
      </c>
      <c r="H213" s="350">
        <f t="shared" si="1"/>
        <v>0.409999999999968</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0.11</v>
      </c>
      <c r="D215" s="349">
        <f>'PR-RAS'!E219</f>
        <v>1.43</v>
      </c>
      <c r="E215" s="349">
        <v>0</v>
      </c>
      <c r="F215" s="349">
        <v>0</v>
      </c>
      <c r="G215" s="350">
        <f t="shared" si="0"/>
        <v>0.63558</v>
      </c>
      <c r="H215" s="350">
        <f t="shared" si="1"/>
        <v>0.54</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0</v>
      </c>
      <c r="D258" s="349">
        <f>'PR-RAS'!E262</f>
        <v>0</v>
      </c>
      <c r="E258" s="349">
        <v>0</v>
      </c>
      <c r="F258" s="349">
        <v>0</v>
      </c>
      <c r="G258" s="350">
        <f t="shared" si="0"/>
        <v>0</v>
      </c>
      <c r="H258" s="350">
        <f t="shared" si="1"/>
        <v>0</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0</v>
      </c>
      <c r="D265" s="349">
        <f>'PR-RAS'!E269</f>
        <v>0</v>
      </c>
      <c r="E265" s="349">
        <v>0</v>
      </c>
      <c r="F265" s="349">
        <v>0</v>
      </c>
      <c r="G265" s="350">
        <f t="shared" si="0"/>
        <v>0</v>
      </c>
      <c r="H265" s="350">
        <f t="shared" si="1"/>
        <v>0</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0</v>
      </c>
      <c r="E266" s="349">
        <v>0</v>
      </c>
      <c r="F266" s="349">
        <v>0</v>
      </c>
      <c r="G266" s="350">
        <f t="shared" si="0"/>
        <v>0</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0</v>
      </c>
      <c r="E267" s="349">
        <v>0</v>
      </c>
      <c r="F267" s="349">
        <v>0</v>
      </c>
      <c r="G267" s="350">
        <f t="shared" si="0"/>
        <v>0</v>
      </c>
      <c r="H267" s="350">
        <f t="shared" si="1"/>
        <v>0</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0</v>
      </c>
      <c r="D269" s="349">
        <f>'PR-RAS'!E273</f>
        <v>0</v>
      </c>
      <c r="E269" s="349">
        <v>0</v>
      </c>
      <c r="F269" s="349">
        <v>0</v>
      </c>
      <c r="G269" s="350">
        <f t="shared" si="0"/>
        <v>0</v>
      </c>
      <c r="H269" s="350">
        <f t="shared" si="1"/>
        <v>0</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0</v>
      </c>
      <c r="D270" s="349">
        <f>'PR-RAS'!E274</f>
        <v>0</v>
      </c>
      <c r="E270" s="349">
        <v>0</v>
      </c>
      <c r="F270" s="349">
        <v>0</v>
      </c>
      <c r="G270" s="350">
        <f t="shared" si="0"/>
        <v>0</v>
      </c>
      <c r="H270" s="350">
        <f t="shared" si="1"/>
        <v>0</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0</v>
      </c>
      <c r="D272" s="349">
        <f>'PR-RAS'!E276</f>
        <v>0</v>
      </c>
      <c r="E272" s="349">
        <v>0</v>
      </c>
      <c r="F272" s="349">
        <v>0</v>
      </c>
      <c r="G272" s="350">
        <f t="shared" si="0"/>
        <v>0</v>
      </c>
      <c r="H272" s="350">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494104.07</v>
      </c>
      <c r="D295" s="349">
        <f>'PR-RAS'!E299</f>
        <v>601375.93</v>
      </c>
      <c r="E295" s="349">
        <v>0</v>
      </c>
      <c r="F295" s="349">
        <v>0</v>
      </c>
      <c r="G295" s="350">
        <f t="shared" si="12"/>
        <v>498875.64342</v>
      </c>
      <c r="H295" s="350">
        <f t="shared" si="13"/>
        <v>0.14000000001397</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0</v>
      </c>
      <c r="D296" s="349">
        <f>'PR-RAS'!E300</f>
        <v>13623.29</v>
      </c>
      <c r="E296" s="349">
        <v>0</v>
      </c>
      <c r="F296" s="349">
        <v>0</v>
      </c>
      <c r="G296" s="350">
        <f t="shared" si="12"/>
        <v>8037.74110000002</v>
      </c>
      <c r="H296" s="350">
        <f t="shared" si="13"/>
        <v>0.290000000037253</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66.7899999999208</v>
      </c>
      <c r="D297" s="349">
        <f>'PR-RAS'!E301</f>
        <v>0</v>
      </c>
      <c r="E297" s="349">
        <v>0</v>
      </c>
      <c r="F297" s="349">
        <v>0</v>
      </c>
      <c r="G297" s="350">
        <f t="shared" si="12"/>
        <v>19.7698399999766</v>
      </c>
      <c r="H297" s="350">
        <f t="shared" si="13"/>
        <v>0.210000000079162</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0</v>
      </c>
      <c r="D298" s="349">
        <f>'PR-RAS'!E302</f>
        <v>0</v>
      </c>
      <c r="E298" s="349">
        <v>0</v>
      </c>
      <c r="F298" s="349">
        <v>0</v>
      </c>
      <c r="G298" s="350">
        <f t="shared" si="12"/>
        <v>0</v>
      </c>
      <c r="H298" s="350">
        <f t="shared" si="13"/>
        <v>0</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32745.31</v>
      </c>
      <c r="D299" s="349">
        <f>'PR-RAS'!E303</f>
        <v>40561.89</v>
      </c>
      <c r="E299" s="349">
        <v>0</v>
      </c>
      <c r="F299" s="349">
        <v>0</v>
      </c>
      <c r="G299" s="350">
        <f t="shared" si="12"/>
        <v>33932.98882</v>
      </c>
      <c r="H299" s="350">
        <f t="shared" si="13"/>
        <v>0.420000000001892</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492.34</v>
      </c>
      <c r="D300" s="349">
        <f>'PR-RAS'!E304</f>
        <v>1091.41</v>
      </c>
      <c r="E300" s="349">
        <v>0</v>
      </c>
      <c r="F300" s="349">
        <v>0</v>
      </c>
      <c r="G300" s="350">
        <f t="shared" si="12"/>
        <v>799.87284</v>
      </c>
      <c r="H300" s="350">
        <f t="shared" si="13"/>
        <v>0.750000000000057</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492.34</v>
      </c>
      <c r="D301" s="349">
        <f>'PR-RAS'!E305</f>
        <v>0</v>
      </c>
      <c r="E301" s="349">
        <v>0</v>
      </c>
      <c r="F301" s="349">
        <v>0</v>
      </c>
      <c r="G301" s="350">
        <f t="shared" si="12"/>
        <v>147.702</v>
      </c>
      <c r="H301" s="350">
        <f t="shared" si="13"/>
        <v>0.339999999999975</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6579.72</v>
      </c>
      <c r="D355" s="349">
        <f>'PR-RAS'!E360</f>
        <v>9428.89</v>
      </c>
      <c r="E355" s="349">
        <v>0</v>
      </c>
      <c r="F355" s="349">
        <v>0</v>
      </c>
      <c r="G355" s="350">
        <f t="shared" si="12"/>
        <v>9004.875</v>
      </c>
      <c r="H355" s="350">
        <f t="shared" si="13"/>
        <v>0.390000000001237</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6579.72</v>
      </c>
      <c r="D368" s="349">
        <f>'PR-RAS'!E373</f>
        <v>9428.89</v>
      </c>
      <c r="E368" s="349">
        <v>0</v>
      </c>
      <c r="F368" s="349">
        <v>0</v>
      </c>
      <c r="G368" s="350">
        <f t="shared" si="12"/>
        <v>9335.5625</v>
      </c>
      <c r="H368" s="350">
        <f t="shared" si="13"/>
        <v>0.390000000001237</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6579.72</v>
      </c>
      <c r="D374" s="349">
        <f>'PR-RAS'!E379</f>
        <v>9428.89</v>
      </c>
      <c r="E374" s="349">
        <v>0</v>
      </c>
      <c r="F374" s="349">
        <v>0</v>
      </c>
      <c r="G374" s="350">
        <f t="shared" si="12"/>
        <v>9488.1875</v>
      </c>
      <c r="H374" s="350">
        <f t="shared" si="13"/>
        <v>0.390000000001237</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494.9</v>
      </c>
      <c r="D375" s="349">
        <f>'PR-RAS'!E380</f>
        <v>973.5</v>
      </c>
      <c r="E375" s="349">
        <v>0</v>
      </c>
      <c r="F375" s="349">
        <v>0</v>
      </c>
      <c r="G375" s="350">
        <f t="shared" si="12"/>
        <v>913.2706</v>
      </c>
      <c r="H375" s="350">
        <f t="shared" si="13"/>
        <v>0.600000000000023</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6084.82</v>
      </c>
      <c r="D377" s="349">
        <f>'PR-RAS'!E382</f>
        <v>8455.39</v>
      </c>
      <c r="E377" s="349">
        <v>0</v>
      </c>
      <c r="F377" s="349">
        <v>0</v>
      </c>
      <c r="G377" s="350">
        <f t="shared" si="12"/>
        <v>8646.3456</v>
      </c>
      <c r="H377" s="350">
        <f t="shared" si="13"/>
        <v>0.569999999999709</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0</v>
      </c>
      <c r="D381" s="349">
        <f>'PR-RAS'!E386</f>
        <v>0</v>
      </c>
      <c r="E381" s="349">
        <v>0</v>
      </c>
      <c r="F381" s="349">
        <v>0</v>
      </c>
      <c r="G381" s="350">
        <f t="shared" si="12"/>
        <v>0</v>
      </c>
      <c r="H381" s="350">
        <f t="shared" si="13"/>
        <v>0</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0</v>
      </c>
      <c r="D388" s="349">
        <f>'PR-RAS'!E393</f>
        <v>0</v>
      </c>
      <c r="E388" s="349">
        <v>0</v>
      </c>
      <c r="F388" s="349">
        <v>0</v>
      </c>
      <c r="G388" s="350">
        <f t="shared" si="12"/>
        <v>0</v>
      </c>
      <c r="H388" s="350">
        <f t="shared" si="13"/>
        <v>0</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0</v>
      </c>
      <c r="D389" s="349">
        <f>'PR-RAS'!E394</f>
        <v>0</v>
      </c>
      <c r="E389" s="349">
        <v>0</v>
      </c>
      <c r="F389" s="349">
        <v>0</v>
      </c>
      <c r="G389" s="350">
        <f t="shared" si="12"/>
        <v>0</v>
      </c>
      <c r="H389" s="350">
        <f t="shared" si="13"/>
        <v>0</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0</v>
      </c>
      <c r="D396" s="349">
        <f>'PR-RAS'!E401</f>
        <v>0</v>
      </c>
      <c r="E396" s="349">
        <v>0</v>
      </c>
      <c r="F396" s="349">
        <v>0</v>
      </c>
      <c r="G396" s="350">
        <f t="shared" si="12"/>
        <v>0</v>
      </c>
      <c r="H396" s="350">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0</v>
      </c>
      <c r="E407" s="349">
        <v>0</v>
      </c>
      <c r="F407" s="349">
        <v>0</v>
      </c>
      <c r="G407" s="350">
        <f t="shared" si="12"/>
        <v>0</v>
      </c>
      <c r="H407" s="350">
        <f t="shared" si="13"/>
        <v>0</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0</v>
      </c>
      <c r="E408" s="349">
        <v>0</v>
      </c>
      <c r="F408" s="349">
        <v>0</v>
      </c>
      <c r="G408" s="350">
        <f t="shared" si="12"/>
        <v>0</v>
      </c>
      <c r="H408" s="350">
        <f t="shared" si="13"/>
        <v>0</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6579.72</v>
      </c>
      <c r="D413" s="349">
        <f>'PR-RAS'!E418</f>
        <v>9428.89</v>
      </c>
      <c r="E413" s="349">
        <v>0</v>
      </c>
      <c r="F413" s="349">
        <v>0</v>
      </c>
      <c r="G413" s="350">
        <f t="shared" si="12"/>
        <v>10480.25</v>
      </c>
      <c r="H413" s="350">
        <f t="shared" si="13"/>
        <v>0.390000000001237</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421.35</v>
      </c>
      <c r="E414" s="349">
        <v>0</v>
      </c>
      <c r="F414" s="349">
        <v>0</v>
      </c>
      <c r="G414" s="350">
        <f t="shared" si="12"/>
        <v>348.0351</v>
      </c>
      <c r="H414" s="350">
        <f t="shared" si="13"/>
        <v>0.350000000000023</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748.71</v>
      </c>
      <c r="D415" s="349">
        <f>'PR-RAS'!E420</f>
        <v>0</v>
      </c>
      <c r="E415" s="349">
        <v>0</v>
      </c>
      <c r="F415" s="349">
        <v>0</v>
      </c>
      <c r="G415" s="350">
        <f t="shared" si="12"/>
        <v>309.96594</v>
      </c>
      <c r="H415" s="350">
        <f t="shared" si="13"/>
        <v>0.289999999999964</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494037.28</v>
      </c>
      <c r="D417" s="349">
        <f>'PR-RAS'!E422</f>
        <v>614999.22</v>
      </c>
      <c r="E417" s="349">
        <v>0</v>
      </c>
      <c r="F417" s="349">
        <v>0</v>
      </c>
      <c r="G417" s="350">
        <f t="shared" si="12"/>
        <v>717198.85952</v>
      </c>
      <c r="H417" s="350">
        <f t="shared" si="13"/>
        <v>0.5</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500683.79</v>
      </c>
      <c r="D418" s="349">
        <f>'PR-RAS'!E423</f>
        <v>610804.82</v>
      </c>
      <c r="E418" s="349">
        <v>0</v>
      </c>
      <c r="F418" s="349">
        <v>0</v>
      </c>
      <c r="G418" s="350">
        <f t="shared" si="12"/>
        <v>718196.36031</v>
      </c>
      <c r="H418" s="350">
        <f t="shared" si="13"/>
        <v>0.390000000130385</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0</v>
      </c>
      <c r="D419" s="349">
        <f>'PR-RAS'!E424</f>
        <v>4194.40000000002</v>
      </c>
      <c r="E419" s="349">
        <v>0</v>
      </c>
      <c r="F419" s="349">
        <v>0</v>
      </c>
      <c r="G419" s="350">
        <f t="shared" si="12"/>
        <v>3506.51840000002</v>
      </c>
      <c r="H419" s="350">
        <f t="shared" si="13"/>
        <v>0.400000000023283</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6646.50999999989</v>
      </c>
      <c r="D420" s="349">
        <f>'PR-RAS'!E425</f>
        <v>0</v>
      </c>
      <c r="E420" s="349">
        <v>0</v>
      </c>
      <c r="F420" s="349">
        <v>0</v>
      </c>
      <c r="G420" s="350">
        <f t="shared" si="12"/>
        <v>2784.88768999996</v>
      </c>
      <c r="H420" s="350">
        <f t="shared" si="13"/>
        <v>0.490000000107102</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0</v>
      </c>
      <c r="D421" s="349">
        <f>'PR-RAS'!E426</f>
        <v>0</v>
      </c>
      <c r="E421" s="349">
        <v>0</v>
      </c>
      <c r="F421" s="349">
        <v>0</v>
      </c>
      <c r="G421" s="350">
        <f t="shared" si="12"/>
        <v>0</v>
      </c>
      <c r="H421" s="350">
        <f t="shared" si="13"/>
        <v>0</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33494.02</v>
      </c>
      <c r="D422" s="349">
        <f>'PR-RAS'!E427</f>
        <v>40140.54</v>
      </c>
      <c r="E422" s="349">
        <v>0</v>
      </c>
      <c r="F422" s="349">
        <v>0</v>
      </c>
      <c r="G422" s="350">
        <f t="shared" si="12"/>
        <v>47899.3171</v>
      </c>
      <c r="H422" s="350">
        <f t="shared" si="13"/>
        <v>0.479999999995925</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492.34</v>
      </c>
      <c r="D423" s="349">
        <f>'PR-RAS'!E428</f>
        <v>1091.41</v>
      </c>
      <c r="E423" s="349">
        <v>0</v>
      </c>
      <c r="F423" s="349">
        <v>0</v>
      </c>
      <c r="G423" s="350">
        <f t="shared" si="12"/>
        <v>1128.91752</v>
      </c>
      <c r="H423" s="350">
        <f t="shared" si="13"/>
        <v>0.750000000000057</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494037.28</v>
      </c>
      <c r="D637" s="349">
        <f>'PR-RAS'!E643</f>
        <v>614999.22</v>
      </c>
      <c r="E637" s="349">
        <v>0</v>
      </c>
      <c r="F637" s="349">
        <v>0</v>
      </c>
      <c r="G637" s="350">
        <f t="shared" si="14"/>
        <v>1096486.71792</v>
      </c>
      <c r="H637" s="350">
        <f t="shared" si="15"/>
        <v>0.5</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500683.79</v>
      </c>
      <c r="D638" s="349">
        <f>'PR-RAS'!E644</f>
        <v>610804.82</v>
      </c>
      <c r="E638" s="349">
        <v>0</v>
      </c>
      <c r="F638" s="349">
        <v>0</v>
      </c>
      <c r="G638" s="350">
        <f t="shared" si="14"/>
        <v>1097100.91491</v>
      </c>
      <c r="H638" s="350">
        <f t="shared" si="15"/>
        <v>0.390000000130385</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0</v>
      </c>
      <c r="D639" s="349">
        <f>'PR-RAS'!E645</f>
        <v>4194.40000000002</v>
      </c>
      <c r="E639" s="349">
        <v>0</v>
      </c>
      <c r="F639" s="349">
        <v>0</v>
      </c>
      <c r="G639" s="350">
        <f t="shared" si="14"/>
        <v>5352.05440000003</v>
      </c>
      <c r="H639" s="350">
        <f t="shared" si="15"/>
        <v>0.400000000023283</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6646.50999999989</v>
      </c>
      <c r="D640" s="349">
        <f>'PR-RAS'!E646</f>
        <v>0</v>
      </c>
      <c r="E640" s="349">
        <v>0</v>
      </c>
      <c r="F640" s="349">
        <v>0</v>
      </c>
      <c r="G640" s="350">
        <f t="shared" si="14"/>
        <v>4247.11988999993</v>
      </c>
      <c r="H640" s="350">
        <f t="shared" si="15"/>
        <v>0.490000000107102</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0</v>
      </c>
      <c r="D641" s="349">
        <f>'PR-RAS'!E647</f>
        <v>0</v>
      </c>
      <c r="E641" s="349">
        <v>0</v>
      </c>
      <c r="F641" s="349">
        <v>0</v>
      </c>
      <c r="G641" s="350">
        <f t="shared" si="14"/>
        <v>0</v>
      </c>
      <c r="H641" s="350">
        <f t="shared" si="15"/>
        <v>0</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33494.02</v>
      </c>
      <c r="D642" s="349">
        <f>'PR-RAS'!E648</f>
        <v>40140.54</v>
      </c>
      <c r="E642" s="349">
        <v>0</v>
      </c>
      <c r="F642" s="349">
        <v>0</v>
      </c>
      <c r="G642" s="350">
        <f t="shared" si="14"/>
        <v>72929.8391</v>
      </c>
      <c r="H642" s="350">
        <f t="shared" si="15"/>
        <v>0.479999999995925</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0</v>
      </c>
      <c r="D643" s="349">
        <f>'PR-RAS'!E649</f>
        <v>0</v>
      </c>
      <c r="E643" s="349">
        <v>0</v>
      </c>
      <c r="F643" s="349">
        <v>0</v>
      </c>
      <c r="G643" s="350">
        <f t="shared" si="14"/>
        <v>0</v>
      </c>
      <c r="H643" s="350">
        <f t="shared" si="15"/>
        <v>0</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40140.5299999999</v>
      </c>
      <c r="D644" s="349">
        <f>'PR-RAS'!E650</f>
        <v>35946.14</v>
      </c>
      <c r="E644" s="349">
        <v>0</v>
      </c>
      <c r="F644" s="349">
        <v>0</v>
      </c>
      <c r="G644" s="350">
        <f t="shared" si="14"/>
        <v>72037.0968299999</v>
      </c>
      <c r="H644" s="350">
        <f t="shared" si="15"/>
        <v>0.610000000087894</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0</v>
      </c>
      <c r="D645" s="349">
        <f>'PR-RAS'!E651</f>
        <v>0</v>
      </c>
      <c r="E645" s="349">
        <v>0</v>
      </c>
      <c r="F645" s="349">
        <v>0</v>
      </c>
      <c r="G645" s="350">
        <f t="shared" si="14"/>
        <v>0</v>
      </c>
      <c r="H645" s="350">
        <f t="shared" si="15"/>
        <v>0</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3285.4</v>
      </c>
      <c r="D646" s="349">
        <f>'PR-RAS'!E653</f>
        <v>3471.75</v>
      </c>
      <c r="E646" s="349">
        <v>0</v>
      </c>
      <c r="F646" s="349">
        <v>0</v>
      </c>
      <c r="G646" s="350">
        <f t="shared" si="14"/>
        <v>6597.6405</v>
      </c>
      <c r="H646" s="350">
        <f t="shared" si="15"/>
        <v>0.650000000000091</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594322.93</v>
      </c>
      <c r="D647" s="349">
        <f>'PR-RAS'!E654</f>
        <v>618322.75</v>
      </c>
      <c r="E647" s="349">
        <v>0</v>
      </c>
      <c r="F647" s="349">
        <v>0</v>
      </c>
      <c r="G647" s="350">
        <f t="shared" si="14"/>
        <v>1182805.60578</v>
      </c>
      <c r="H647" s="350">
        <f t="shared" si="15"/>
        <v>0.319999999948777</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594136.58</v>
      </c>
      <c r="D648" s="349">
        <f>'PR-RAS'!E655</f>
        <v>621766.42</v>
      </c>
      <c r="E648" s="349">
        <v>0</v>
      </c>
      <c r="F648" s="349">
        <v>0</v>
      </c>
      <c r="G648" s="350">
        <f t="shared" si="14"/>
        <v>1188972.11474</v>
      </c>
      <c r="H648" s="350">
        <f t="shared" si="15"/>
        <v>0.840000000083819</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3471.75000000012</v>
      </c>
      <c r="D649" s="349">
        <f>'PR-RAS'!E656</f>
        <v>28.0799999999581</v>
      </c>
      <c r="E649" s="349">
        <v>0</v>
      </c>
      <c r="F649" s="349">
        <v>0</v>
      </c>
      <c r="G649" s="350">
        <f t="shared" si="14"/>
        <v>2286.08568000002</v>
      </c>
      <c r="H649" s="350">
        <f t="shared" si="15"/>
        <v>0.329999999841675</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14</v>
      </c>
      <c r="D651" s="349">
        <f>'PR-RAS'!E658</f>
        <v>14</v>
      </c>
      <c r="E651" s="349">
        <v>0</v>
      </c>
      <c r="F651" s="349">
        <v>0</v>
      </c>
      <c r="G651" s="350">
        <f t="shared" si="14"/>
        <v>27.3</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13</v>
      </c>
      <c r="D653" s="349">
        <f>'PR-RAS'!E660</f>
        <v>14</v>
      </c>
      <c r="E653" s="349">
        <v>0</v>
      </c>
      <c r="F653" s="349">
        <v>0</v>
      </c>
      <c r="G653" s="350">
        <f t="shared" si="14"/>
        <v>26.732</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5000</v>
      </c>
      <c r="D667" s="349">
        <f>'PR-RAS'!E674</f>
        <v>4000</v>
      </c>
      <c r="E667" s="349">
        <v>0</v>
      </c>
      <c r="F667" s="349">
        <v>0</v>
      </c>
      <c r="G667" s="350">
        <f t="shared" si="14"/>
        <v>8658</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33323.1</v>
      </c>
      <c r="D676" s="349">
        <f>'PR-RAS'!E683</f>
        <v>2441.4</v>
      </c>
      <c r="E676" s="349">
        <v>0</v>
      </c>
      <c r="F676" s="349">
        <v>0</v>
      </c>
      <c r="G676" s="350">
        <f t="shared" si="14"/>
        <v>25788.9825</v>
      </c>
      <c r="H676" s="350">
        <f t="shared" si="15"/>
        <v>0.499999999998636</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14682.06</v>
      </c>
      <c r="D677" s="349">
        <f>'PR-RAS'!E684</f>
        <v>17855.41</v>
      </c>
      <c r="E677" s="349">
        <v>0</v>
      </c>
      <c r="F677" s="349">
        <v>0</v>
      </c>
      <c r="G677" s="350">
        <f t="shared" si="14"/>
        <v>34065.58688</v>
      </c>
      <c r="H677" s="350">
        <f t="shared" si="15"/>
        <v>0.469999999999345</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0</v>
      </c>
      <c r="D678" s="349">
        <f>'PR-RAS'!E685</f>
        <v>0</v>
      </c>
      <c r="E678" s="349">
        <v>0</v>
      </c>
      <c r="F678" s="349">
        <v>0</v>
      </c>
      <c r="G678" s="350">
        <f t="shared" si="14"/>
        <v>0</v>
      </c>
      <c r="H678" s="350">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0</v>
      </c>
      <c r="D717" s="349">
        <f>'PR-RAS'!E724</f>
        <v>0</v>
      </c>
      <c r="E717" s="349">
        <v>0</v>
      </c>
      <c r="F717" s="349">
        <v>0</v>
      </c>
      <c r="G717" s="350">
        <f t="shared" si="14"/>
        <v>0</v>
      </c>
      <c r="H717" s="350">
        <f t="shared" si="15"/>
        <v>0</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0</v>
      </c>
      <c r="D725" s="349">
        <f>'PR-RAS'!E732</f>
        <v>0</v>
      </c>
      <c r="E725" s="349">
        <v>0</v>
      </c>
      <c r="F725" s="349">
        <v>0</v>
      </c>
      <c r="G725" s="350">
        <f t="shared" si="14"/>
        <v>0</v>
      </c>
      <c r="H725" s="350">
        <f t="shared" si="15"/>
        <v>0</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441.44</v>
      </c>
      <c r="D726" s="349">
        <f>'PR-RAS'!E733</f>
        <v>0</v>
      </c>
      <c r="E726" s="349">
        <v>0</v>
      </c>
      <c r="F726" s="349">
        <v>0</v>
      </c>
      <c r="G726" s="350">
        <f t="shared" si="14"/>
        <v>320.044</v>
      </c>
      <c r="H726" s="350">
        <f t="shared" si="15"/>
        <v>0.439999999999998</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13211.88</v>
      </c>
      <c r="D727" s="349">
        <f>'PR-RAS'!E734</f>
        <v>14500.02</v>
      </c>
      <c r="E727" s="349">
        <v>0</v>
      </c>
      <c r="F727" s="349">
        <v>0</v>
      </c>
      <c r="G727" s="350">
        <f t="shared" si="14"/>
        <v>30645.85392</v>
      </c>
      <c r="H727" s="350">
        <f t="shared" si="15"/>
        <v>0.140000000001237</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333.29</v>
      </c>
      <c r="D729" s="349">
        <f>'PR-RAS'!E736</f>
        <v>552.82</v>
      </c>
      <c r="E729" s="349">
        <v>0</v>
      </c>
      <c r="F729" s="349">
        <v>0</v>
      </c>
      <c r="G729" s="350">
        <f t="shared" si="14"/>
        <v>1047.54104</v>
      </c>
      <c r="H729" s="350">
        <f t="shared" si="15"/>
        <v>0.46999999999997</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0</v>
      </c>
      <c r="D731" s="349">
        <f>'PR-RAS'!E738</f>
        <v>0</v>
      </c>
      <c r="E731" s="349">
        <v>0</v>
      </c>
      <c r="F731" s="349">
        <v>0</v>
      </c>
      <c r="G731" s="350">
        <f t="shared" si="14"/>
        <v>0</v>
      </c>
      <c r="H731" s="350">
        <f t="shared" si="15"/>
        <v>0</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1359.13</v>
      </c>
      <c r="D735" s="349">
        <f>'PR-RAS'!E742</f>
        <v>1359.13</v>
      </c>
      <c r="E735" s="349">
        <v>0</v>
      </c>
      <c r="F735" s="349">
        <v>0</v>
      </c>
      <c r="G735" s="350">
        <f t="shared" si="14"/>
        <v>2992.80426</v>
      </c>
      <c r="H735" s="350">
        <f t="shared" si="15"/>
        <v>0.260000000000218</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0</v>
      </c>
      <c r="E848" s="349">
        <v>0</v>
      </c>
      <c r="F848" s="349">
        <v>0</v>
      </c>
      <c r="G848" s="350">
        <f t="shared" si="34"/>
        <v>0</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40526.84</v>
      </c>
      <c r="D1011" s="352">
        <f>BILANCA!E6</f>
        <v>36476.63</v>
      </c>
      <c r="E1011" s="352">
        <v>0</v>
      </c>
      <c r="F1011" s="352">
        <v>0</v>
      </c>
      <c r="G1011" s="353">
        <f t="shared" ref="G1011:G1306" si="38">B1011/1000*C1011+B1011/500*D1011</f>
        <v>113.4801</v>
      </c>
      <c r="H1011" s="353">
        <f t="shared" si="35"/>
        <v>0.530000000006112</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33515.76</v>
      </c>
      <c r="D1012" s="349">
        <f>BILANCA!E7</f>
        <v>22147.92</v>
      </c>
      <c r="E1012" s="349">
        <v>0</v>
      </c>
      <c r="F1012" s="349">
        <v>0</v>
      </c>
      <c r="G1012" s="350">
        <f t="shared" si="38"/>
        <v>155.6232</v>
      </c>
      <c r="H1012" s="350">
        <f t="shared" si="35"/>
        <v>0.320000000014261</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0</v>
      </c>
      <c r="D1013" s="349">
        <f>BILANCA!E8</f>
        <v>0</v>
      </c>
      <c r="E1013" s="349">
        <v>0</v>
      </c>
      <c r="F1013" s="349">
        <v>0</v>
      </c>
      <c r="G1013" s="350">
        <f t="shared" si="38"/>
        <v>0</v>
      </c>
      <c r="H1013" s="350">
        <f t="shared" si="35"/>
        <v>0</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0</v>
      </c>
      <c r="D1014" s="349">
        <f>BILANCA!E9</f>
        <v>0</v>
      </c>
      <c r="E1014" s="349">
        <v>0</v>
      </c>
      <c r="F1014" s="349">
        <v>0</v>
      </c>
      <c r="G1014" s="350">
        <f t="shared" si="38"/>
        <v>0</v>
      </c>
      <c r="H1014" s="350">
        <f t="shared" si="35"/>
        <v>0</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0</v>
      </c>
      <c r="E1015" s="349">
        <v>0</v>
      </c>
      <c r="F1015" s="349">
        <v>0</v>
      </c>
      <c r="G1015" s="350">
        <f t="shared" si="38"/>
        <v>0</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33515.76</v>
      </c>
      <c r="D1017" s="349">
        <f>BILANCA!E12</f>
        <v>22147.92</v>
      </c>
      <c r="E1017" s="349">
        <v>0</v>
      </c>
      <c r="F1017" s="349">
        <v>0</v>
      </c>
      <c r="G1017" s="350">
        <f t="shared" si="38"/>
        <v>544.6812</v>
      </c>
      <c r="H1017" s="350">
        <f t="shared" si="35"/>
        <v>0.320000000014261</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0</v>
      </c>
      <c r="D1018" s="349">
        <f>BILANCA!E13</f>
        <v>0</v>
      </c>
      <c r="E1018" s="349">
        <v>0</v>
      </c>
      <c r="F1018" s="349">
        <v>0</v>
      </c>
      <c r="G1018" s="350">
        <f t="shared" si="38"/>
        <v>0</v>
      </c>
      <c r="H1018" s="350">
        <f t="shared" si="35"/>
        <v>0</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0</v>
      </c>
      <c r="D1020" s="349">
        <f>BILANCA!E15</f>
        <v>0</v>
      </c>
      <c r="E1020" s="349">
        <v>0</v>
      </c>
      <c r="F1020" s="349">
        <v>0</v>
      </c>
      <c r="G1020" s="350">
        <f t="shared" si="38"/>
        <v>0</v>
      </c>
      <c r="H1020" s="350">
        <f t="shared" si="35"/>
        <v>0</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0</v>
      </c>
      <c r="D1022" s="349">
        <f>BILANCA!E17</f>
        <v>0</v>
      </c>
      <c r="E1022" s="349">
        <v>0</v>
      </c>
      <c r="F1022" s="349">
        <v>0</v>
      </c>
      <c r="G1022" s="350">
        <f t="shared" si="38"/>
        <v>0</v>
      </c>
      <c r="H1022" s="350">
        <f t="shared" si="35"/>
        <v>0</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0</v>
      </c>
      <c r="D1023" s="349">
        <f>BILANCA!E18</f>
        <v>0</v>
      </c>
      <c r="E1023" s="349">
        <v>0</v>
      </c>
      <c r="F1023" s="349">
        <v>0</v>
      </c>
      <c r="G1023" s="350">
        <f t="shared" si="38"/>
        <v>0</v>
      </c>
      <c r="H1023" s="350">
        <f t="shared" si="35"/>
        <v>0</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33515.76</v>
      </c>
      <c r="D1024" s="349">
        <f>BILANCA!E19</f>
        <v>22147.92</v>
      </c>
      <c r="E1024" s="349">
        <v>0</v>
      </c>
      <c r="F1024" s="349">
        <v>0</v>
      </c>
      <c r="G1024" s="350">
        <f t="shared" si="38"/>
        <v>1089.3624</v>
      </c>
      <c r="H1024" s="350">
        <f t="shared" si="35"/>
        <v>0.320000000014261</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2806.27</v>
      </c>
      <c r="D1025" s="349">
        <f>BILANCA!E20</f>
        <v>3304.77</v>
      </c>
      <c r="E1025" s="349">
        <v>0</v>
      </c>
      <c r="F1025" s="349">
        <v>0</v>
      </c>
      <c r="G1025" s="350">
        <f t="shared" si="38"/>
        <v>141.23715</v>
      </c>
      <c r="H1025" s="350">
        <f t="shared" si="35"/>
        <v>0.5</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5279.99</v>
      </c>
      <c r="D1026" s="349">
        <f>BILANCA!E21</f>
        <v>5279.99</v>
      </c>
      <c r="E1026" s="349">
        <v>0</v>
      </c>
      <c r="F1026" s="349">
        <v>0</v>
      </c>
      <c r="G1026" s="350">
        <f t="shared" si="38"/>
        <v>253.43952</v>
      </c>
      <c r="H1026" s="350">
        <f t="shared" si="35"/>
        <v>0.0200000000004366</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65957.7</v>
      </c>
      <c r="D1027" s="349">
        <f>BILANCA!E22</f>
        <v>66907.7</v>
      </c>
      <c r="E1027" s="349">
        <v>0</v>
      </c>
      <c r="F1027" s="349">
        <v>0</v>
      </c>
      <c r="G1027" s="350">
        <f t="shared" si="38"/>
        <v>3396.1427</v>
      </c>
      <c r="H1027" s="350">
        <f t="shared" si="35"/>
        <v>0.600000000005821</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0</v>
      </c>
      <c r="D1029" s="349">
        <f>BILANCA!E24</f>
        <v>0</v>
      </c>
      <c r="E1029" s="349">
        <v>0</v>
      </c>
      <c r="F1029" s="349">
        <v>0</v>
      </c>
      <c r="G1029" s="350">
        <f t="shared" si="38"/>
        <v>0</v>
      </c>
      <c r="H1029" s="350">
        <f t="shared" si="35"/>
        <v>0</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0</v>
      </c>
      <c r="D1030" s="349">
        <f>BILANCA!E25</f>
        <v>0</v>
      </c>
      <c r="E1030" s="349">
        <v>0</v>
      </c>
      <c r="F1030" s="349">
        <v>0</v>
      </c>
      <c r="G1030" s="350">
        <f t="shared" si="38"/>
        <v>0</v>
      </c>
      <c r="H1030" s="350">
        <f t="shared" si="35"/>
        <v>0</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0</v>
      </c>
      <c r="D1031" s="349">
        <f>BILANCA!E26</f>
        <v>0</v>
      </c>
      <c r="E1031" s="349">
        <v>0</v>
      </c>
      <c r="F1031" s="349">
        <v>0</v>
      </c>
      <c r="G1031" s="350">
        <f t="shared" si="38"/>
        <v>0</v>
      </c>
      <c r="H1031" s="350">
        <f t="shared" si="35"/>
        <v>0</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40528.2</v>
      </c>
      <c r="D1033" s="349">
        <f>BILANCA!E28</f>
        <v>53344.54</v>
      </c>
      <c r="E1033" s="349">
        <v>0</v>
      </c>
      <c r="F1033" s="349">
        <v>0</v>
      </c>
      <c r="G1033" s="350">
        <f t="shared" si="38"/>
        <v>3385.99744</v>
      </c>
      <c r="H1033" s="350">
        <f t="shared" si="35"/>
        <v>0.659999999996217</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0</v>
      </c>
      <c r="D1035" s="349">
        <f>BILANCA!E30</f>
        <v>0</v>
      </c>
      <c r="E1035" s="349">
        <v>0</v>
      </c>
      <c r="F1035" s="349">
        <v>0</v>
      </c>
      <c r="G1035" s="350">
        <f t="shared" si="38"/>
        <v>0</v>
      </c>
      <c r="H1035" s="350">
        <f t="shared" si="35"/>
        <v>0</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0</v>
      </c>
      <c r="D1039" s="349">
        <f>BILANCA!E34</f>
        <v>0</v>
      </c>
      <c r="E1039" s="349">
        <v>0</v>
      </c>
      <c r="F1039" s="349">
        <v>0</v>
      </c>
      <c r="G1039" s="350">
        <f t="shared" si="38"/>
        <v>0</v>
      </c>
      <c r="H1039" s="350">
        <f t="shared" si="35"/>
        <v>0</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0</v>
      </c>
      <c r="D1040" s="349">
        <f>BILANCA!E35</f>
        <v>0</v>
      </c>
      <c r="E1040" s="349">
        <v>0</v>
      </c>
      <c r="F1040" s="349">
        <v>0</v>
      </c>
      <c r="G1040" s="350">
        <f t="shared" si="38"/>
        <v>0</v>
      </c>
      <c r="H1040" s="350">
        <f t="shared" si="35"/>
        <v>0</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0</v>
      </c>
      <c r="D1041" s="349">
        <f>BILANCA!E36</f>
        <v>0</v>
      </c>
      <c r="E1041" s="349">
        <v>0</v>
      </c>
      <c r="F1041" s="349">
        <v>0</v>
      </c>
      <c r="G1041" s="350">
        <f t="shared" si="38"/>
        <v>0</v>
      </c>
      <c r="H1041" s="350">
        <f t="shared" si="35"/>
        <v>0</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0</v>
      </c>
      <c r="D1045" s="349">
        <f>BILANCA!E40</f>
        <v>0</v>
      </c>
      <c r="E1045" s="349">
        <v>0</v>
      </c>
      <c r="F1045" s="349">
        <v>0</v>
      </c>
      <c r="G1045" s="350">
        <f t="shared" si="38"/>
        <v>0</v>
      </c>
      <c r="H1045" s="350">
        <f t="shared" si="35"/>
        <v>0</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0</v>
      </c>
      <c r="D1050" s="349">
        <f>BILANCA!E45</f>
        <v>0</v>
      </c>
      <c r="E1050" s="349">
        <v>0</v>
      </c>
      <c r="F1050" s="349">
        <v>0</v>
      </c>
      <c r="G1050" s="350">
        <f t="shared" si="38"/>
        <v>0</v>
      </c>
      <c r="H1050" s="350">
        <f t="shared" si="35"/>
        <v>0</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0</v>
      </c>
      <c r="D1052" s="349">
        <f>BILANCA!E47</f>
        <v>0</v>
      </c>
      <c r="E1052" s="349">
        <v>0</v>
      </c>
      <c r="F1052" s="349">
        <v>0</v>
      </c>
      <c r="G1052" s="350">
        <f t="shared" si="38"/>
        <v>0</v>
      </c>
      <c r="H1052" s="350">
        <f t="shared" si="35"/>
        <v>0</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0</v>
      </c>
      <c r="D1055" s="349">
        <f>BILANCA!E50</f>
        <v>0</v>
      </c>
      <c r="E1055" s="349">
        <v>0</v>
      </c>
      <c r="F1055" s="349">
        <v>0</v>
      </c>
      <c r="G1055" s="350">
        <f t="shared" si="38"/>
        <v>0</v>
      </c>
      <c r="H1055" s="350">
        <f t="shared" si="35"/>
        <v>0</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7582.05</v>
      </c>
      <c r="D1059" s="349">
        <f>BILANCA!E54</f>
        <v>8184.11</v>
      </c>
      <c r="E1059" s="349">
        <v>0</v>
      </c>
      <c r="F1059" s="349">
        <v>0</v>
      </c>
      <c r="G1059" s="350">
        <f t="shared" si="38"/>
        <v>1173.56323</v>
      </c>
      <c r="H1059" s="350">
        <f t="shared" si="35"/>
        <v>0.159999999999854</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7582.05</v>
      </c>
      <c r="D1060" s="349">
        <f>BILANCA!E55</f>
        <v>8184.11</v>
      </c>
      <c r="E1060" s="349">
        <v>0</v>
      </c>
      <c r="F1060" s="349">
        <v>0</v>
      </c>
      <c r="G1060" s="350">
        <f t="shared" si="38"/>
        <v>1197.5135</v>
      </c>
      <c r="H1060" s="350">
        <f t="shared" si="35"/>
        <v>0.159999999999854</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7011.08</v>
      </c>
      <c r="D1074" s="349">
        <f>BILANCA!E69</f>
        <v>14328.71</v>
      </c>
      <c r="E1074" s="349">
        <v>0</v>
      </c>
      <c r="F1074" s="349">
        <v>0</v>
      </c>
      <c r="G1074" s="350">
        <f t="shared" si="38"/>
        <v>2282.784</v>
      </c>
      <c r="H1074" s="350">
        <f t="shared" si="35"/>
        <v>0.369999999998981</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3471.75</v>
      </c>
      <c r="D1075" s="349">
        <f>BILANCA!E70</f>
        <v>28.08</v>
      </c>
      <c r="E1075" s="349">
        <v>0</v>
      </c>
      <c r="F1075" s="349">
        <v>0</v>
      </c>
      <c r="G1075" s="350">
        <f t="shared" si="38"/>
        <v>229.31415</v>
      </c>
      <c r="H1075" s="350">
        <f t="shared" si="35"/>
        <v>0.329999999999998</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3443.67</v>
      </c>
      <c r="D1076" s="349">
        <f>BILANCA!E71</f>
        <v>0</v>
      </c>
      <c r="E1076" s="349">
        <v>0</v>
      </c>
      <c r="F1076" s="349">
        <v>0</v>
      </c>
      <c r="G1076" s="350">
        <f t="shared" si="38"/>
        <v>227.28222</v>
      </c>
      <c r="H1076" s="350">
        <f t="shared" si="35"/>
        <v>0.329999999999927</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3443.67</v>
      </c>
      <c r="D1078" s="349">
        <f>BILANCA!E73</f>
        <v>0</v>
      </c>
      <c r="E1078" s="349">
        <v>0</v>
      </c>
      <c r="F1078" s="349">
        <v>0</v>
      </c>
      <c r="G1078" s="350">
        <f t="shared" si="38"/>
        <v>234.16956</v>
      </c>
      <c r="H1078" s="350">
        <f t="shared" si="35"/>
        <v>0.329999999999927</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28.08</v>
      </c>
      <c r="D1085" s="349">
        <f>BILANCA!E80</f>
        <v>28.08</v>
      </c>
      <c r="E1085" s="349">
        <v>0</v>
      </c>
      <c r="F1085" s="349">
        <v>0</v>
      </c>
      <c r="G1085" s="350">
        <f t="shared" si="38"/>
        <v>6.318</v>
      </c>
      <c r="H1085" s="350">
        <f t="shared" si="35"/>
        <v>0.159999999999997</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3046.99</v>
      </c>
      <c r="D1087" s="349">
        <f>BILANCA!E82</f>
        <v>64.93</v>
      </c>
      <c r="E1087" s="349">
        <v>0</v>
      </c>
      <c r="F1087" s="349">
        <v>0</v>
      </c>
      <c r="G1087" s="350">
        <f t="shared" si="38"/>
        <v>244.61745</v>
      </c>
      <c r="H1087" s="350">
        <f t="shared" si="35"/>
        <v>0.0800000000002115</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0</v>
      </c>
      <c r="E1090" s="349">
        <v>0</v>
      </c>
      <c r="F1090" s="349">
        <v>0</v>
      </c>
      <c r="G1090" s="350">
        <f t="shared" si="38"/>
        <v>0</v>
      </c>
      <c r="H1090" s="350">
        <f t="shared" si="35"/>
        <v>0</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3046.99</v>
      </c>
      <c r="D1092" s="349">
        <f>BILANCA!E87</f>
        <v>64.93</v>
      </c>
      <c r="E1092" s="349">
        <v>0</v>
      </c>
      <c r="F1092" s="349">
        <v>0</v>
      </c>
      <c r="G1092" s="350">
        <f t="shared" si="38"/>
        <v>260.5017</v>
      </c>
      <c r="H1092" s="350">
        <f t="shared" si="35"/>
        <v>0.0800000000002115</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492.34</v>
      </c>
      <c r="D1152" s="349">
        <f>BILANCA!E147</f>
        <v>14235.7</v>
      </c>
      <c r="E1152" s="349">
        <v>0</v>
      </c>
      <c r="F1152" s="349">
        <v>0</v>
      </c>
      <c r="G1152" s="350">
        <f t="shared" si="38"/>
        <v>4112.85108</v>
      </c>
      <c r="H1152" s="350">
        <f t="shared" si="41"/>
        <v>0.639999999999247</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1091.41</v>
      </c>
      <c r="E1155" s="349">
        <v>0</v>
      </c>
      <c r="F1155" s="349">
        <v>0</v>
      </c>
      <c r="G1155" s="350">
        <f t="shared" si="38"/>
        <v>316.5089</v>
      </c>
      <c r="H1155" s="350">
        <f t="shared" si="41"/>
        <v>0.410000000000082</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1091.41</v>
      </c>
      <c r="E1158" s="349">
        <v>0</v>
      </c>
      <c r="F1158" s="349">
        <v>0</v>
      </c>
      <c r="G1158" s="350">
        <f t="shared" si="38"/>
        <v>323.05736</v>
      </c>
      <c r="H1158" s="350">
        <f t="shared" si="41"/>
        <v>0.410000000000082</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0</v>
      </c>
      <c r="E1161" s="349">
        <v>0</v>
      </c>
      <c r="F1161" s="349">
        <v>0</v>
      </c>
      <c r="G1161" s="350">
        <f t="shared" si="38"/>
        <v>0</v>
      </c>
      <c r="H1161" s="350">
        <f t="shared" si="41"/>
        <v>0</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0</v>
      </c>
      <c r="D1165" s="349">
        <f>BILANCA!E160</f>
        <v>0</v>
      </c>
      <c r="E1165" s="349">
        <v>0</v>
      </c>
      <c r="F1165" s="349">
        <v>0</v>
      </c>
      <c r="G1165" s="350">
        <f t="shared" si="38"/>
        <v>0</v>
      </c>
      <c r="H1165" s="350">
        <f t="shared" si="41"/>
        <v>0</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492.34</v>
      </c>
      <c r="D1166" s="349">
        <f>BILANCA!E161</f>
        <v>0</v>
      </c>
      <c r="E1166" s="349">
        <v>0</v>
      </c>
      <c r="F1166" s="349">
        <v>0</v>
      </c>
      <c r="G1166" s="350">
        <f t="shared" si="38"/>
        <v>76.80504</v>
      </c>
      <c r="H1166" s="350">
        <f t="shared" si="41"/>
        <v>0.339999999999975</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0</v>
      </c>
      <c r="D1167" s="349">
        <f>BILANCA!E162</f>
        <v>13144.29</v>
      </c>
      <c r="E1167" s="349">
        <v>0</v>
      </c>
      <c r="F1167" s="349">
        <v>0</v>
      </c>
      <c r="G1167" s="350">
        <f t="shared" si="38"/>
        <v>4127.30706</v>
      </c>
      <c r="H1167" s="350">
        <f t="shared" si="41"/>
        <v>0.290000000000873</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0</v>
      </c>
      <c r="D1176" s="349">
        <f>BILANCA!E171</f>
        <v>0</v>
      </c>
      <c r="E1176" s="349">
        <v>0</v>
      </c>
      <c r="F1176" s="349">
        <v>0</v>
      </c>
      <c r="G1176" s="350">
        <f t="shared" si="38"/>
        <v>0</v>
      </c>
      <c r="H1176" s="350">
        <f t="shared" si="41"/>
        <v>0</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0</v>
      </c>
      <c r="E1177" s="349">
        <v>0</v>
      </c>
      <c r="F1177" s="349">
        <v>0</v>
      </c>
      <c r="G1177" s="350">
        <f t="shared" si="38"/>
        <v>0</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0</v>
      </c>
      <c r="D1179" s="349">
        <f>BILANCA!E174</f>
        <v>0</v>
      </c>
      <c r="E1179" s="349">
        <v>0</v>
      </c>
      <c r="F1179" s="349">
        <v>0</v>
      </c>
      <c r="G1179" s="350">
        <f t="shared" si="38"/>
        <v>0</v>
      </c>
      <c r="H1179" s="350">
        <f t="shared" si="41"/>
        <v>0</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40526.84</v>
      </c>
      <c r="D1180" s="349">
        <f>BILANCA!E176</f>
        <v>36476.63</v>
      </c>
      <c r="E1180" s="349">
        <v>0</v>
      </c>
      <c r="F1180" s="349">
        <v>0</v>
      </c>
      <c r="G1180" s="350">
        <f t="shared" si="38"/>
        <v>19291.617</v>
      </c>
      <c r="H1180" s="350">
        <f t="shared" si="41"/>
        <v>0.529999999998836</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46659.27</v>
      </c>
      <c r="D1181" s="349">
        <f>BILANCA!E177</f>
        <v>49183.44</v>
      </c>
      <c r="E1181" s="349">
        <v>0</v>
      </c>
      <c r="F1181" s="349">
        <v>0</v>
      </c>
      <c r="G1181" s="350">
        <f t="shared" si="38"/>
        <v>24799.47165</v>
      </c>
      <c r="H1181" s="350">
        <f t="shared" si="41"/>
        <v>0.709999999991851</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46659.27</v>
      </c>
      <c r="D1182" s="349">
        <f>BILANCA!E178</f>
        <v>49183.44</v>
      </c>
      <c r="E1182" s="349">
        <v>0</v>
      </c>
      <c r="F1182" s="349">
        <v>0</v>
      </c>
      <c r="G1182" s="350">
        <f t="shared" si="38"/>
        <v>24944.4978</v>
      </c>
      <c r="H1182" s="350">
        <f t="shared" si="41"/>
        <v>0.709999999991851</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44684.59</v>
      </c>
      <c r="D1183" s="349">
        <f>BILANCA!E179</f>
        <v>46299.84</v>
      </c>
      <c r="E1183" s="349">
        <v>0</v>
      </c>
      <c r="F1183" s="349">
        <v>0</v>
      </c>
      <c r="G1183" s="350">
        <f t="shared" si="38"/>
        <v>23750.17871</v>
      </c>
      <c r="H1183" s="350">
        <f t="shared" si="41"/>
        <v>0.570000000006985</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1974.68</v>
      </c>
      <c r="D1184" s="349">
        <f>BILANCA!E180</f>
        <v>2883.6</v>
      </c>
      <c r="E1184" s="349">
        <v>0</v>
      </c>
      <c r="F1184" s="349">
        <v>0</v>
      </c>
      <c r="G1184" s="350">
        <f t="shared" si="38"/>
        <v>1347.08712</v>
      </c>
      <c r="H1184" s="350">
        <f t="shared" si="41"/>
        <v>0.720000000000027</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0</v>
      </c>
      <c r="D1185" s="349">
        <f>BILANCA!E181</f>
        <v>0</v>
      </c>
      <c r="E1185" s="349">
        <v>0</v>
      </c>
      <c r="F1185" s="349">
        <v>0</v>
      </c>
      <c r="G1185" s="350">
        <f t="shared" si="38"/>
        <v>0</v>
      </c>
      <c r="H1185" s="350">
        <f t="shared" si="41"/>
        <v>0</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0</v>
      </c>
      <c r="D1188" s="349">
        <f>BILANCA!E184</f>
        <v>0</v>
      </c>
      <c r="E1188" s="349">
        <v>0</v>
      </c>
      <c r="F1188" s="349">
        <v>0</v>
      </c>
      <c r="G1188" s="350">
        <f t="shared" si="38"/>
        <v>0</v>
      </c>
      <c r="H1188" s="350">
        <f t="shared" si="41"/>
        <v>0</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0</v>
      </c>
      <c r="D1200" s="349">
        <f>BILANCA!E196</f>
        <v>0</v>
      </c>
      <c r="E1200" s="349">
        <v>0</v>
      </c>
      <c r="F1200" s="349">
        <v>0</v>
      </c>
      <c r="G1200" s="350">
        <f t="shared" si="38"/>
        <v>0</v>
      </c>
      <c r="H1200" s="350">
        <f t="shared" si="41"/>
        <v>0</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0</v>
      </c>
      <c r="D1201" s="349">
        <f>BILANCA!E197</f>
        <v>0</v>
      </c>
      <c r="E1201" s="349">
        <v>0</v>
      </c>
      <c r="F1201" s="349">
        <v>0</v>
      </c>
      <c r="G1201" s="350">
        <f t="shared" si="38"/>
        <v>0</v>
      </c>
      <c r="H1201" s="350">
        <f t="shared" si="41"/>
        <v>0</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0</v>
      </c>
      <c r="E1203" s="349">
        <v>0</v>
      </c>
      <c r="F1203" s="349">
        <v>0</v>
      </c>
      <c r="G1203" s="350">
        <f t="shared" si="44"/>
        <v>0</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0</v>
      </c>
      <c r="E1251" s="349">
        <v>0</v>
      </c>
      <c r="F1251" s="349">
        <v>0</v>
      </c>
      <c r="G1251" s="350">
        <f>B1251/1000*C1251+B1251/500*D1251</f>
        <v>0</v>
      </c>
      <c r="H1251" s="350">
        <f>ABS(C1251-ROUND(C1251,0))+ABS(D1251-ROUND(D1251,0))</f>
        <v>0</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-6132.43</v>
      </c>
      <c r="D1255" s="349">
        <f>BILANCA!E251</f>
        <v>-12706.81</v>
      </c>
      <c r="E1255" s="349">
        <v>0</v>
      </c>
      <c r="F1255" s="349">
        <v>0</v>
      </c>
      <c r="G1255" s="350">
        <f t="shared" si="38"/>
        <v>-7728.78225</v>
      </c>
      <c r="H1255" s="350">
        <f t="shared" si="41"/>
        <v>0.619999999998981</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33515.76</v>
      </c>
      <c r="D1256" s="349">
        <f>BILANCA!E252</f>
        <v>22147.92</v>
      </c>
      <c r="E1256" s="349">
        <v>0</v>
      </c>
      <c r="F1256" s="349">
        <v>0</v>
      </c>
      <c r="G1256" s="350">
        <f t="shared" si="38"/>
        <v>19141.6536</v>
      </c>
      <c r="H1256" s="350">
        <f t="shared" si="41"/>
        <v>0.319999999999709</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33515.76</v>
      </c>
      <c r="D1257" s="349">
        <f>BILANCA!E253</f>
        <v>22147.92</v>
      </c>
      <c r="E1257" s="349">
        <v>0</v>
      </c>
      <c r="F1257" s="349">
        <v>0</v>
      </c>
      <c r="G1257" s="350">
        <f t="shared" si="38"/>
        <v>19219.4652</v>
      </c>
      <c r="H1257" s="350">
        <f t="shared" si="41"/>
        <v>0.319999999999709</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-40140.53</v>
      </c>
      <c r="D1259" s="349">
        <f>BILANCA!E255</f>
        <v>-35946.14</v>
      </c>
      <c r="E1259" s="349">
        <v>0</v>
      </c>
      <c r="F1259" s="349">
        <v>0</v>
      </c>
      <c r="G1259" s="350">
        <f t="shared" si="38"/>
        <v>-27896.16969</v>
      </c>
      <c r="H1259" s="350">
        <f t="shared" si="41"/>
        <v>0.610000000000582</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0</v>
      </c>
      <c r="D1260" s="349">
        <f>BILANCA!E256</f>
        <v>421.35</v>
      </c>
      <c r="E1260" s="349">
        <v>0</v>
      </c>
      <c r="F1260" s="349">
        <v>0</v>
      </c>
      <c r="G1260" s="350">
        <f t="shared" si="38"/>
        <v>210.675</v>
      </c>
      <c r="H1260" s="350">
        <f t="shared" si="41"/>
        <v>0.350000000000023</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0</v>
      </c>
      <c r="D1261" s="349">
        <f>BILANCA!E257</f>
        <v>0</v>
      </c>
      <c r="E1261" s="349">
        <v>0</v>
      </c>
      <c r="F1261" s="349">
        <v>0</v>
      </c>
      <c r="G1261" s="350">
        <f t="shared" si="38"/>
        <v>0</v>
      </c>
      <c r="H1261" s="350">
        <f t="shared" si="41"/>
        <v>0</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421.35</v>
      </c>
      <c r="E1262" s="349">
        <v>0</v>
      </c>
      <c r="F1262" s="349">
        <v>0</v>
      </c>
      <c r="G1262" s="350">
        <f t="shared" si="38"/>
        <v>212.3604</v>
      </c>
      <c r="H1262" s="350">
        <f t="shared" si="41"/>
        <v>0.350000000000023</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40140.53</v>
      </c>
      <c r="D1264" s="349">
        <f>BILANCA!E260</f>
        <v>36367.49</v>
      </c>
      <c r="E1264" s="349">
        <v>0</v>
      </c>
      <c r="F1264" s="349">
        <v>0</v>
      </c>
      <c r="G1264" s="350">
        <f t="shared" si="38"/>
        <v>28670.37954</v>
      </c>
      <c r="H1264" s="350">
        <f t="shared" si="41"/>
        <v>0.959999999999127</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39391.82</v>
      </c>
      <c r="D1265" s="349">
        <f>BILANCA!E261</f>
        <v>36367.49</v>
      </c>
      <c r="E1265" s="349">
        <v>0</v>
      </c>
      <c r="F1265" s="349">
        <v>0</v>
      </c>
      <c r="G1265" s="350">
        <f t="shared" si="38"/>
        <v>28592.334</v>
      </c>
      <c r="H1265" s="350">
        <f t="shared" si="41"/>
        <v>0.669999999998254</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748.71</v>
      </c>
      <c r="D1266" s="349">
        <f>BILANCA!E262</f>
        <v>0</v>
      </c>
      <c r="E1266" s="349">
        <v>0</v>
      </c>
      <c r="F1266" s="349">
        <v>0</v>
      </c>
      <c r="G1266" s="350">
        <f t="shared" si="38"/>
        <v>191.66976</v>
      </c>
      <c r="H1266" s="350">
        <f t="shared" si="41"/>
        <v>0.289999999999964</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492.34</v>
      </c>
      <c r="D1278" s="349">
        <f>BILANCA!E274</f>
        <v>1091.41</v>
      </c>
      <c r="E1278" s="349">
        <v>0</v>
      </c>
      <c r="F1278" s="349">
        <v>0</v>
      </c>
      <c r="G1278" s="350">
        <f t="shared" si="38"/>
        <v>716.94288</v>
      </c>
      <c r="H1278" s="350">
        <f t="shared" si="41"/>
        <v>0.750000000000057</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492.34</v>
      </c>
      <c r="D1281" s="349">
        <f>BILANCA!E277</f>
        <v>1091.41</v>
      </c>
      <c r="E1281" s="349">
        <v>0</v>
      </c>
      <c r="F1281" s="349">
        <v>0</v>
      </c>
      <c r="G1281" s="350">
        <f t="shared" si="48"/>
        <v>724.96836</v>
      </c>
      <c r="H1281" s="350">
        <f t="shared" si="49"/>
        <v>0.750000000000057</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492.34</v>
      </c>
      <c r="D1287" s="349">
        <f>BILANCA!E283</f>
        <v>1091.41</v>
      </c>
      <c r="E1287" s="349">
        <v>0</v>
      </c>
      <c r="F1287" s="349">
        <v>0</v>
      </c>
      <c r="G1287" s="350">
        <f t="shared" si="48"/>
        <v>741.01932</v>
      </c>
      <c r="H1287" s="350">
        <f t="shared" si="49"/>
        <v>0.750000000000057</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0</v>
      </c>
      <c r="D1291" s="349">
        <f>BILANCA!E287</f>
        <v>0</v>
      </c>
      <c r="E1291" s="349">
        <v>0</v>
      </c>
      <c r="F1291" s="349">
        <v>0</v>
      </c>
      <c r="G1291" s="350">
        <f t="shared" si="48"/>
        <v>0</v>
      </c>
      <c r="H1291" s="350">
        <f t="shared" si="49"/>
        <v>0</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0</v>
      </c>
      <c r="E1292" s="349">
        <v>0</v>
      </c>
      <c r="F1292" s="349">
        <v>0</v>
      </c>
      <c r="G1292" s="350">
        <f t="shared" si="48"/>
        <v>0</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477.6</v>
      </c>
      <c r="D1301" s="349">
        <f>BILANCA!E297</f>
        <v>219035.2</v>
      </c>
      <c r="E1301" s="349">
        <v>0</v>
      </c>
      <c r="F1301" s="349">
        <v>0</v>
      </c>
      <c r="G1301" s="350">
        <f t="shared" si="38"/>
        <v>127617.468</v>
      </c>
      <c r="H1301" s="350">
        <f t="shared" si="41"/>
        <v>0.600000000011619</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477.6</v>
      </c>
      <c r="D1302" s="349">
        <f>BILANCA!E298</f>
        <v>219035.2</v>
      </c>
      <c r="E1302" s="349">
        <v>0</v>
      </c>
      <c r="F1302" s="349">
        <v>0</v>
      </c>
      <c r="G1302" s="350">
        <f t="shared" si="38"/>
        <v>128056.016</v>
      </c>
      <c r="H1302" s="350">
        <f t="shared" si="41"/>
        <v>0.600000000011619</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0</v>
      </c>
      <c r="D1305" s="349">
        <f>BILANCA!E302</f>
        <v>0</v>
      </c>
      <c r="E1305" s="349">
        <v>0</v>
      </c>
      <c r="F1305" s="349">
        <v>0</v>
      </c>
      <c r="G1305" s="350">
        <f t="shared" si="38"/>
        <v>0</v>
      </c>
      <c r="H1305" s="350">
        <f t="shared" si="41"/>
        <v>0</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492.34</v>
      </c>
      <c r="D1306" s="349">
        <f>BILANCA!E303</f>
        <v>14235.7</v>
      </c>
      <c r="E1306" s="349">
        <v>0</v>
      </c>
      <c r="F1306" s="349">
        <v>0</v>
      </c>
      <c r="G1306" s="350">
        <f t="shared" si="38"/>
        <v>8573.26704</v>
      </c>
      <c r="H1306" s="350">
        <f t="shared" si="41"/>
        <v>0.639999999999247</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3046.97</v>
      </c>
      <c r="D1311" s="349">
        <f>BILANCA!E308</f>
        <v>64.93</v>
      </c>
      <c r="E1311" s="349">
        <v>0</v>
      </c>
      <c r="F1311" s="349">
        <v>0</v>
      </c>
      <c r="G1311" s="350">
        <f t="shared" si="52"/>
        <v>956.22583</v>
      </c>
      <c r="H1311" s="350">
        <f t="shared" si="41"/>
        <v>0.100000000000193</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0.02</v>
      </c>
      <c r="D1312" s="349">
        <f>BILANCA!E309</f>
        <v>0</v>
      </c>
      <c r="E1312" s="349">
        <v>0</v>
      </c>
      <c r="F1312" s="349">
        <v>0</v>
      </c>
      <c r="G1312" s="350">
        <f t="shared" si="52"/>
        <v>0.00604</v>
      </c>
      <c r="H1312" s="350">
        <f t="shared" si="41"/>
        <v>0.02</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0</v>
      </c>
      <c r="E1338" s="349">
        <v>0</v>
      </c>
      <c r="F1338" s="349">
        <v>0</v>
      </c>
      <c r="G1338" s="350">
        <f t="shared" si="52"/>
        <v>0</v>
      </c>
      <c r="H1338" s="350">
        <f t="shared" si="41"/>
        <v>0</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0</v>
      </c>
      <c r="D1339" s="349">
        <f>BILANCA!E336</f>
        <v>0</v>
      </c>
      <c r="E1339" s="349">
        <v>0</v>
      </c>
      <c r="F1339" s="349">
        <v>0</v>
      </c>
      <c r="G1339" s="350">
        <f t="shared" si="52"/>
        <v>0</v>
      </c>
      <c r="H1339" s="350">
        <f t="shared" si="41"/>
        <v>0</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46659.27</v>
      </c>
      <c r="D1340" s="349">
        <f>BILANCA!E337</f>
        <v>49183.44</v>
      </c>
      <c r="E1340" s="349">
        <v>0</v>
      </c>
      <c r="F1340" s="349">
        <v>0</v>
      </c>
      <c r="G1340" s="350">
        <f t="shared" si="52"/>
        <v>47858.6295</v>
      </c>
      <c r="H1340" s="350">
        <f t="shared" si="41"/>
        <v>0.709999999999127</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0</v>
      </c>
      <c r="E1341" s="349">
        <v>0</v>
      </c>
      <c r="F1341" s="349">
        <v>0</v>
      </c>
      <c r="G1341" s="350">
        <f t="shared" si="52"/>
        <v>0</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0</v>
      </c>
      <c r="E1342" s="349">
        <v>0</v>
      </c>
      <c r="F1342" s="349">
        <v>0</v>
      </c>
      <c r="G1342" s="350">
        <f t="shared" si="52"/>
        <v>0</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0</v>
      </c>
      <c r="E1382" s="349">
        <v>0</v>
      </c>
      <c r="F1382" s="349">
        <v>0</v>
      </c>
      <c r="G1382" s="350">
        <f t="shared" si="59"/>
        <v>0</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0</v>
      </c>
      <c r="E1383" s="349">
        <v>0</v>
      </c>
      <c r="F1383" s="349">
        <v>0</v>
      </c>
      <c r="G1383" s="350">
        <f t="shared" si="59"/>
        <v>0</v>
      </c>
      <c r="H1383" s="350">
        <f t="shared" si="60"/>
        <v>0</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0.01</v>
      </c>
      <c r="E1384" s="349">
        <v>0</v>
      </c>
      <c r="F1384" s="349">
        <v>0</v>
      </c>
      <c r="G1384" s="350">
        <f t="shared" si="59"/>
        <v>0.00748</v>
      </c>
      <c r="H1384" s="350">
        <f t="shared" si="60"/>
        <v>0.01</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477.6</v>
      </c>
      <c r="D1390" s="349">
        <f>BILANCA!E387</f>
        <v>219035.2</v>
      </c>
      <c r="E1390" s="349">
        <v>0</v>
      </c>
      <c r="F1390" s="349">
        <v>0</v>
      </c>
      <c r="G1390" s="350">
        <f t="shared" ref="G1390:G1399" si="61">B1390/1000*C1390+B1390/500*D1390</f>
        <v>166648.24</v>
      </c>
      <c r="H1390" s="350">
        <f t="shared" ref="H1390:H1399" si="62">ABS(C1390-ROUND(C1390,0))+ABS(D1390-ROUND(D1390,0))</f>
        <v>0.600000000011619</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500683.79</v>
      </c>
      <c r="D1424" s="349">
        <f>'RAS-funkcijski'!E28</f>
        <v>610804.82</v>
      </c>
      <c r="E1424" s="349">
        <v>0</v>
      </c>
      <c r="F1424" s="349">
        <v>0</v>
      </c>
      <c r="G1424" s="350">
        <f t="shared" si="52"/>
        <v>41335.04232</v>
      </c>
      <c r="H1424" s="350">
        <f t="shared" si="41"/>
        <v>0.390000000072177</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500683.79</v>
      </c>
      <c r="D1426" s="349">
        <f>'RAS-funkcijski'!E30</f>
        <v>610804.82</v>
      </c>
      <c r="E1426" s="349">
        <v>0</v>
      </c>
      <c r="F1426" s="349">
        <v>0</v>
      </c>
      <c r="G1426" s="350">
        <f t="shared" si="52"/>
        <v>44779.62918</v>
      </c>
      <c r="H1426" s="350">
        <f t="shared" si="41"/>
        <v>0.390000000072177</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0</v>
      </c>
      <c r="D1510" s="349">
        <f>'RAS-funkcijski'!E114</f>
        <v>0</v>
      </c>
      <c r="E1510" s="349">
        <v>0</v>
      </c>
      <c r="F1510" s="349">
        <v>0</v>
      </c>
      <c r="G1510" s="350">
        <f t="shared" si="52"/>
        <v>0</v>
      </c>
      <c r="H1510" s="350">
        <f t="shared" si="63"/>
        <v>0</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0</v>
      </c>
      <c r="D1511" s="349">
        <f>'RAS-funkcijski'!E115</f>
        <v>0</v>
      </c>
      <c r="E1511" s="349">
        <v>0</v>
      </c>
      <c r="F1511" s="349">
        <v>0</v>
      </c>
      <c r="G1511" s="350">
        <f t="shared" si="52"/>
        <v>0</v>
      </c>
      <c r="H1511" s="350">
        <f t="shared" si="63"/>
        <v>0</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0</v>
      </c>
      <c r="D1513" s="349">
        <f>'RAS-funkcijski'!E117</f>
        <v>0</v>
      </c>
      <c r="E1513" s="349">
        <v>0</v>
      </c>
      <c r="F1513" s="349">
        <v>0</v>
      </c>
      <c r="G1513" s="350">
        <f t="shared" si="52"/>
        <v>0</v>
      </c>
      <c r="H1513" s="350">
        <f t="shared" si="63"/>
        <v>0</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0</v>
      </c>
      <c r="D1522" s="349">
        <f>'RAS-funkcijski'!E126</f>
        <v>0</v>
      </c>
      <c r="E1522" s="349">
        <v>0</v>
      </c>
      <c r="F1522" s="349">
        <v>0</v>
      </c>
      <c r="G1522" s="350">
        <f t="shared" si="52"/>
        <v>0</v>
      </c>
      <c r="H1522" s="350">
        <f t="shared" si="63"/>
        <v>0</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500683.79</v>
      </c>
      <c r="D1537" s="364">
        <f>'RAS-funkcijski'!E141</f>
        <v>610804.82</v>
      </c>
      <c r="E1537" s="364">
        <v>0</v>
      </c>
      <c r="F1537" s="364">
        <v>0</v>
      </c>
      <c r="G1537" s="365">
        <f t="shared" si="52"/>
        <v>235954.19991</v>
      </c>
      <c r="H1537" s="365">
        <f t="shared" si="63"/>
        <v>0.390000000072177</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0</v>
      </c>
      <c r="D1538" s="352">
        <f>'P-VRIO'!E5</f>
        <v>0</v>
      </c>
      <c r="E1538" s="352">
        <v>0</v>
      </c>
      <c r="F1538" s="352">
        <v>0</v>
      </c>
      <c r="G1538" s="353">
        <f t="shared" si="52"/>
        <v>0</v>
      </c>
      <c r="H1538" s="353">
        <f t="shared" si="63"/>
        <v>0</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0</v>
      </c>
      <c r="E1539" s="349">
        <v>0</v>
      </c>
      <c r="F1539" s="349">
        <v>0</v>
      </c>
      <c r="G1539" s="350">
        <f t="shared" si="52"/>
        <v>0</v>
      </c>
      <c r="H1539" s="350">
        <f t="shared" si="63"/>
        <v>0</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0</v>
      </c>
      <c r="E1540" s="349">
        <v>0</v>
      </c>
      <c r="F1540" s="349">
        <v>0</v>
      </c>
      <c r="G1540" s="350">
        <f t="shared" si="52"/>
        <v>0</v>
      </c>
      <c r="H1540" s="350">
        <f t="shared" si="63"/>
        <v>0</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0</v>
      </c>
      <c r="E1542" s="349">
        <v>0</v>
      </c>
      <c r="F1542" s="349">
        <v>0</v>
      </c>
      <c r="G1542" s="350">
        <f t="shared" si="52"/>
        <v>0</v>
      </c>
      <c r="H1542" s="350">
        <f t="shared" si="63"/>
        <v>0</v>
      </c>
      <c r="I1542" s="357">
        <f t="shared" si="64"/>
        <v>0</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46659.27</v>
      </c>
      <c r="D1582" s="352"/>
      <c r="E1582" s="352">
        <v>0</v>
      </c>
      <c r="F1582" s="352">
        <v>0</v>
      </c>
      <c r="G1582" s="353">
        <f t="shared" ref="G1582:G1686" si="70">B1582/1000*C1582</f>
        <v>46.65927</v>
      </c>
      <c r="H1582" s="353">
        <f t="shared" ref="H1582:H1686" si="71">ABS(C1582-ROUND(C1582,0))</f>
        <v>0.269999999996799</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610308.6</v>
      </c>
      <c r="D1583" s="349">
        <v>0</v>
      </c>
      <c r="E1583" s="349">
        <v>0</v>
      </c>
      <c r="F1583" s="349">
        <v>0</v>
      </c>
      <c r="G1583" s="350">
        <f t="shared" si="70"/>
        <v>1220.6172</v>
      </c>
      <c r="H1583" s="350">
        <f t="shared" si="71"/>
        <v>0.399999999906868</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600879.71</v>
      </c>
      <c r="D1585" s="349">
        <v>0</v>
      </c>
      <c r="E1585" s="349">
        <v>0</v>
      </c>
      <c r="F1585" s="349">
        <v>0</v>
      </c>
      <c r="G1585" s="350">
        <f t="shared" si="70"/>
        <v>2403.51884</v>
      </c>
      <c r="H1585" s="350">
        <f t="shared" si="71"/>
        <v>0.289999999920838</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555338.12</v>
      </c>
      <c r="D1586" s="349">
        <v>0</v>
      </c>
      <c r="E1586" s="349">
        <v>0</v>
      </c>
      <c r="F1586" s="349">
        <v>0</v>
      </c>
      <c r="G1586" s="350">
        <f t="shared" si="70"/>
        <v>2776.6906</v>
      </c>
      <c r="H1586" s="350">
        <f t="shared" si="71"/>
        <v>0.119999999995343</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45540.16</v>
      </c>
      <c r="D1587" s="349">
        <v>0</v>
      </c>
      <c r="E1587" s="349">
        <v>0</v>
      </c>
      <c r="F1587" s="349">
        <v>0</v>
      </c>
      <c r="G1587" s="350">
        <f t="shared" si="70"/>
        <v>273.24096</v>
      </c>
      <c r="H1587" s="350">
        <f t="shared" si="71"/>
        <v>0.160000000003492</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1.43</v>
      </c>
      <c r="D1588" s="349">
        <v>0</v>
      </c>
      <c r="E1588" s="349">
        <v>0</v>
      </c>
      <c r="F1588" s="349">
        <v>0</v>
      </c>
      <c r="G1588" s="350">
        <f t="shared" si="70"/>
        <v>0.01001</v>
      </c>
      <c r="H1588" s="350">
        <f t="shared" si="71"/>
        <v>0.43</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0</v>
      </c>
      <c r="D1591" s="349">
        <v>0</v>
      </c>
      <c r="E1591" s="349">
        <v>0</v>
      </c>
      <c r="F1591" s="349">
        <v>0</v>
      </c>
      <c r="G1591" s="350">
        <f t="shared" si="70"/>
        <v>0</v>
      </c>
      <c r="H1591" s="350">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0</v>
      </c>
      <c r="D1593" s="349">
        <v>0</v>
      </c>
      <c r="E1593" s="349">
        <v>0</v>
      </c>
      <c r="F1593" s="349">
        <v>0</v>
      </c>
      <c r="G1593" s="350">
        <f t="shared" si="70"/>
        <v>0</v>
      </c>
      <c r="H1593" s="350">
        <f t="shared" si="71"/>
        <v>0</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9428.89</v>
      </c>
      <c r="D1594" s="349">
        <v>0</v>
      </c>
      <c r="E1594" s="349">
        <v>0</v>
      </c>
      <c r="F1594" s="349">
        <v>0</v>
      </c>
      <c r="G1594" s="350">
        <f t="shared" si="70"/>
        <v>122.57557</v>
      </c>
      <c r="H1594" s="350">
        <f t="shared" si="71"/>
        <v>0.110000000000582</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0</v>
      </c>
      <c r="D1601" s="349">
        <v>0</v>
      </c>
      <c r="E1601" s="349">
        <v>0</v>
      </c>
      <c r="F1601" s="349">
        <v>0</v>
      </c>
      <c r="G1601" s="350">
        <f t="shared" si="70"/>
        <v>0</v>
      </c>
      <c r="H1601" s="350">
        <f t="shared" si="71"/>
        <v>0</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607784.43</v>
      </c>
      <c r="D1602" s="349">
        <v>0</v>
      </c>
      <c r="E1602" s="349">
        <v>0</v>
      </c>
      <c r="F1602" s="349">
        <v>0</v>
      </c>
      <c r="G1602" s="350">
        <f t="shared" si="70"/>
        <v>12763.47303</v>
      </c>
      <c r="H1602" s="350">
        <f t="shared" si="71"/>
        <v>0.430000000051223</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598355.54</v>
      </c>
      <c r="D1604" s="349">
        <v>0</v>
      </c>
      <c r="E1604" s="349">
        <v>0</v>
      </c>
      <c r="F1604" s="349">
        <v>0</v>
      </c>
      <c r="G1604" s="350">
        <f t="shared" si="70"/>
        <v>13762.17742</v>
      </c>
      <c r="H1604" s="350">
        <f t="shared" si="71"/>
        <v>0.459999999962747</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553722.87</v>
      </c>
      <c r="D1605" s="349">
        <v>0</v>
      </c>
      <c r="E1605" s="349">
        <v>0</v>
      </c>
      <c r="F1605" s="349">
        <v>0</v>
      </c>
      <c r="G1605" s="350">
        <f t="shared" si="70"/>
        <v>13289.34888</v>
      </c>
      <c r="H1605" s="350">
        <f t="shared" si="71"/>
        <v>0.130000000004657</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44631.24</v>
      </c>
      <c r="D1606" s="349">
        <v>0</v>
      </c>
      <c r="E1606" s="349">
        <v>0</v>
      </c>
      <c r="F1606" s="349">
        <v>0</v>
      </c>
      <c r="G1606" s="350">
        <f t="shared" si="70"/>
        <v>1115.781</v>
      </c>
      <c r="H1606" s="350">
        <f t="shared" si="71"/>
        <v>0.239999999997963</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1.43</v>
      </c>
      <c r="D1607" s="349">
        <v>0</v>
      </c>
      <c r="E1607" s="349">
        <v>0</v>
      </c>
      <c r="F1607" s="349">
        <v>0</v>
      </c>
      <c r="G1607" s="350">
        <f t="shared" si="70"/>
        <v>0.03718</v>
      </c>
      <c r="H1607" s="350">
        <f t="shared" si="71"/>
        <v>0.43</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0</v>
      </c>
      <c r="D1610" s="349">
        <v>0</v>
      </c>
      <c r="E1610" s="349">
        <v>0</v>
      </c>
      <c r="F1610" s="349">
        <v>0</v>
      </c>
      <c r="G1610" s="350">
        <f t="shared" si="70"/>
        <v>0</v>
      </c>
      <c r="H1610" s="350">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0</v>
      </c>
      <c r="D1612" s="349">
        <v>0</v>
      </c>
      <c r="E1612" s="349">
        <v>0</v>
      </c>
      <c r="F1612" s="349">
        <v>0</v>
      </c>
      <c r="G1612" s="350">
        <f t="shared" si="70"/>
        <v>0</v>
      </c>
      <c r="H1612" s="350">
        <f t="shared" si="71"/>
        <v>0</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9428.89</v>
      </c>
      <c r="D1613" s="349">
        <v>0</v>
      </c>
      <c r="E1613" s="349">
        <v>0</v>
      </c>
      <c r="F1613" s="349">
        <v>0</v>
      </c>
      <c r="G1613" s="350">
        <f t="shared" si="70"/>
        <v>301.72448</v>
      </c>
      <c r="H1613" s="350">
        <f t="shared" si="71"/>
        <v>0.110000000000582</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0</v>
      </c>
      <c r="D1620" s="349">
        <v>0</v>
      </c>
      <c r="E1620" s="349">
        <v>0</v>
      </c>
      <c r="F1620" s="349">
        <v>0</v>
      </c>
      <c r="G1620" s="350">
        <f t="shared" si="70"/>
        <v>0</v>
      </c>
      <c r="H1620" s="350">
        <f t="shared" si="71"/>
        <v>0</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49183.4400000001</v>
      </c>
      <c r="D1621" s="349">
        <v>0</v>
      </c>
      <c r="E1621" s="349">
        <v>0</v>
      </c>
      <c r="F1621" s="349">
        <v>0</v>
      </c>
      <c r="G1621" s="350">
        <f t="shared" si="70"/>
        <v>1967.3376</v>
      </c>
      <c r="H1621" s="350">
        <f t="shared" si="71"/>
        <v>0.440000000060536</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0</v>
      </c>
      <c r="D1622" s="349">
        <v>0</v>
      </c>
      <c r="E1622" s="349">
        <v>0</v>
      </c>
      <c r="F1622" s="349">
        <v>0</v>
      </c>
      <c r="G1622" s="350">
        <f t="shared" si="70"/>
        <v>0</v>
      </c>
      <c r="H1622" s="350">
        <f t="shared" si="71"/>
        <v>0</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0</v>
      </c>
      <c r="D1628" s="349">
        <v>0</v>
      </c>
      <c r="E1628" s="349">
        <v>0</v>
      </c>
      <c r="F1628" s="349">
        <v>0</v>
      </c>
      <c r="G1628" s="350">
        <f t="shared" si="70"/>
        <v>0</v>
      </c>
      <c r="H1628" s="350">
        <f t="shared" si="71"/>
        <v>0</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0</v>
      </c>
      <c r="D1634" s="349">
        <v>0</v>
      </c>
      <c r="E1634" s="349">
        <v>0</v>
      </c>
      <c r="F1634" s="349">
        <v>0</v>
      </c>
      <c r="G1634" s="350">
        <f t="shared" si="70"/>
        <v>0</v>
      </c>
      <c r="H1634" s="350">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49183.44</v>
      </c>
      <c r="D1681" s="349">
        <v>0</v>
      </c>
      <c r="E1681" s="349">
        <v>0</v>
      </c>
      <c r="F1681" s="349">
        <v>0</v>
      </c>
      <c r="G1681" s="350">
        <f t="shared" si="70"/>
        <v>4918.344</v>
      </c>
      <c r="H1681" s="350">
        <f t="shared" si="71"/>
        <v>0.440000000002328</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49183.44</v>
      </c>
      <c r="D1683" s="349">
        <v>0</v>
      </c>
      <c r="E1683" s="349">
        <v>0</v>
      </c>
      <c r="F1683" s="349">
        <v>0</v>
      </c>
      <c r="G1683" s="350">
        <f t="shared" si="70"/>
        <v>5016.71088</v>
      </c>
      <c r="H1683" s="350">
        <f t="shared" si="71"/>
        <v>0.440000000002328</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0</v>
      </c>
      <c r="D1686" s="364">
        <v>0</v>
      </c>
      <c r="E1686" s="364">
        <v>0</v>
      </c>
      <c r="F1686" s="364">
        <v>0</v>
      </c>
      <c r="G1686" s="365">
        <f t="shared" si="70"/>
        <v>0</v>
      </c>
      <c r="H1686" s="365">
        <f t="shared" si="71"/>
        <v>0</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15"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topLeftCell="A8" workbookViewId="0">
      <selection activeCell="C6" sqref="C6"/>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24" width="14.4285714285714" style="257" customWidth="1"/>
    <col min="25" max="16384" width="14.4285714285714" style="257"/>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50660</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494037.28</v>
      </c>
      <c r="I17" s="304">
        <f>'PR-RAS'!E6</f>
        <v>614999.22</v>
      </c>
      <c r="J17" s="6"/>
      <c r="K17" s="6"/>
      <c r="L17" s="6"/>
      <c r="M17" s="6"/>
      <c r="N17" s="6"/>
      <c r="O17" s="6"/>
      <c r="P17" s="6"/>
      <c r="Q17" s="6"/>
      <c r="R17" s="6"/>
      <c r="S17" s="6"/>
      <c r="T17" s="6"/>
      <c r="U17" s="6"/>
      <c r="V17" s="6"/>
      <c r="W17" s="6"/>
    </row>
    <row r="18" ht="12.75" customHeight="1" spans="1:23">
      <c r="A18" s="305"/>
      <c r="B18" s="306" t="str">
        <f>'PR-RAS'!B152</f>
        <v>RASHODI POSLOVANJA (šifre 31+32+34+35+36+37+38)</v>
      </c>
      <c r="C18" s="307"/>
      <c r="D18" s="307"/>
      <c r="E18" s="307"/>
      <c r="F18" s="308"/>
      <c r="G18" s="309" t="str">
        <f>'PR-RAS'!C152</f>
        <v>3</v>
      </c>
      <c r="H18" s="304">
        <f>'PR-RAS'!D152</f>
        <v>494104.07</v>
      </c>
      <c r="I18" s="304">
        <f>'PR-RAS'!E152</f>
        <v>601375.93</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0</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40140.5299999999</v>
      </c>
      <c r="I20" s="304">
        <f>'PR-RAS'!E650</f>
        <v>35946.14</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33515.76</v>
      </c>
      <c r="I22" s="304">
        <f>BILANCA!E7</f>
        <v>22147.92</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7011.08</v>
      </c>
      <c r="I23" s="304">
        <f>BILANCA!E69</f>
        <v>14328.71</v>
      </c>
      <c r="J23" s="6"/>
      <c r="K23" s="6"/>
      <c r="L23" s="6"/>
      <c r="M23" s="6"/>
      <c r="N23" s="6"/>
      <c r="O23" s="6"/>
      <c r="P23" s="6"/>
      <c r="Q23" s="6"/>
      <c r="R23" s="6"/>
      <c r="S23" s="6"/>
      <c r="T23" s="6"/>
      <c r="U23" s="6"/>
      <c r="V23" s="6"/>
      <c r="W23" s="6"/>
    </row>
    <row r="24" ht="12.75" customHeight="1" spans="1:23">
      <c r="A24" s="305"/>
      <c r="B24" s="306" t="str">
        <f>BILANCA!B177</f>
        <v>Obveze (šifre 23+24+25+26+27+29)</v>
      </c>
      <c r="C24" s="307"/>
      <c r="D24" s="307"/>
      <c r="E24" s="307"/>
      <c r="F24" s="308"/>
      <c r="G24" s="316" t="str">
        <f>BILANCA!C177</f>
        <v>2</v>
      </c>
      <c r="H24" s="304">
        <f>BILANCA!D177</f>
        <v>46659.27</v>
      </c>
      <c r="I24" s="304">
        <f>BILANCA!E177</f>
        <v>49183.44</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-6132.43</v>
      </c>
      <c r="I25" s="304">
        <f>BILANCA!E251</f>
        <v>-12706.81</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0</v>
      </c>
      <c r="I30" s="304">
        <f>'RAS-funkcijski'!E114</f>
        <v>0</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500683.79</v>
      </c>
      <c r="I31" s="304">
        <f>'RAS-funkcijski'!E141</f>
        <v>610804.82</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0</v>
      </c>
      <c r="I33" s="304">
        <f>'P-VRIO'!E5</f>
        <v>0</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46659.27</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49183.4400000001</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0</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49183.44</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abSelected="1" topLeftCell="A392" workbookViewId="0">
      <selection activeCell="E305" sqref="E305"/>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7" width="14.4285714285714" style="155" customWidth="1"/>
    <col min="8" max="16384" width="14.4285714285714" style="155"/>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494037.28</v>
      </c>
      <c r="E6" s="138">
        <f>E7+E43+E49+E82+E106+E125+E134+E140</f>
        <v>614999.22</v>
      </c>
      <c r="F6" s="163">
        <f t="shared" ref="F6:F132" si="0">IF(D6&lt;&gt;0,IF(E6/D6&gt;=100,"&gt;&gt;100",E6/D6*100),"-")</f>
        <v>124.484374944336</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c r="F9" s="163" t="str">
        <f t="shared" si="0"/>
        <v>-</v>
      </c>
    </row>
    <row r="10" ht="12.75" customHeight="1" spans="1:6">
      <c r="A10" s="108">
        <v>6112</v>
      </c>
      <c r="B10" s="111" t="s">
        <v>74</v>
      </c>
      <c r="C10" s="232" t="s">
        <v>75</v>
      </c>
      <c r="D10" s="140">
        <v>0</v>
      </c>
      <c r="E10" s="140"/>
      <c r="F10" s="163" t="str">
        <f t="shared" si="0"/>
        <v>-</v>
      </c>
    </row>
    <row r="11" ht="12.75" customHeight="1" spans="1:6">
      <c r="A11" s="108">
        <v>6113</v>
      </c>
      <c r="B11" s="111" t="s">
        <v>76</v>
      </c>
      <c r="C11" s="232" t="s">
        <v>77</v>
      </c>
      <c r="D11" s="140">
        <v>0</v>
      </c>
      <c r="E11" s="140"/>
      <c r="F11" s="163" t="str">
        <f t="shared" si="0"/>
        <v>-</v>
      </c>
    </row>
    <row r="12" ht="12.75" customHeight="1" spans="1:6">
      <c r="A12" s="108">
        <v>6114</v>
      </c>
      <c r="B12" s="111" t="s">
        <v>78</v>
      </c>
      <c r="C12" s="232" t="s">
        <v>79</v>
      </c>
      <c r="D12" s="140">
        <v>0</v>
      </c>
      <c r="E12" s="140"/>
      <c r="F12" s="163" t="str">
        <f t="shared" si="0"/>
        <v>-</v>
      </c>
    </row>
    <row r="13" ht="12.75" customHeight="1" spans="1:6">
      <c r="A13" s="108">
        <v>6115</v>
      </c>
      <c r="B13" s="111" t="s">
        <v>80</v>
      </c>
      <c r="C13" s="232" t="s">
        <v>81</v>
      </c>
      <c r="D13" s="140">
        <v>0</v>
      </c>
      <c r="E13" s="140"/>
      <c r="F13" s="163" t="str">
        <f t="shared" si="0"/>
        <v>-</v>
      </c>
    </row>
    <row r="14" ht="12.75" customHeight="1" spans="1:6">
      <c r="A14" s="108">
        <v>6116</v>
      </c>
      <c r="B14" s="111" t="s">
        <v>82</v>
      </c>
      <c r="C14" s="232" t="s">
        <v>83</v>
      </c>
      <c r="D14" s="140">
        <v>0</v>
      </c>
      <c r="E14" s="140"/>
      <c r="F14" s="163" t="str">
        <f t="shared" si="0"/>
        <v>-</v>
      </c>
    </row>
    <row r="15" ht="12.75" customHeight="1" spans="1:6">
      <c r="A15" s="108">
        <v>6117</v>
      </c>
      <c r="B15" s="109" t="s">
        <v>84</v>
      </c>
      <c r="C15" s="232" t="s">
        <v>85</v>
      </c>
      <c r="D15" s="140">
        <v>0</v>
      </c>
      <c r="E15" s="140"/>
      <c r="F15" s="163" t="str">
        <f t="shared" si="0"/>
        <v>-</v>
      </c>
    </row>
    <row r="16" ht="12.75" customHeight="1" spans="1:6">
      <c r="A16" s="108">
        <v>6119</v>
      </c>
      <c r="B16" s="109" t="s">
        <v>86</v>
      </c>
      <c r="C16" s="232" t="s">
        <v>87</v>
      </c>
      <c r="D16" s="140">
        <v>0</v>
      </c>
      <c r="E16" s="140"/>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c r="F18" s="163" t="str">
        <f t="shared" si="0"/>
        <v>-</v>
      </c>
    </row>
    <row r="19" ht="12.75" customHeight="1" spans="1:6">
      <c r="A19" s="108">
        <v>6122</v>
      </c>
      <c r="B19" s="109" t="s">
        <v>92</v>
      </c>
      <c r="C19" s="232" t="s">
        <v>93</v>
      </c>
      <c r="D19" s="140">
        <v>0</v>
      </c>
      <c r="E19" s="140"/>
      <c r="F19" s="163" t="str">
        <f t="shared" si="0"/>
        <v>-</v>
      </c>
    </row>
    <row r="20" ht="12.75" customHeight="1" spans="1:6">
      <c r="A20" s="108">
        <v>6123</v>
      </c>
      <c r="B20" s="162" t="s">
        <v>94</v>
      </c>
      <c r="C20" s="232" t="s">
        <v>95</v>
      </c>
      <c r="D20" s="140">
        <v>0</v>
      </c>
      <c r="E20" s="140"/>
      <c r="F20" s="163" t="str">
        <f t="shared" si="0"/>
        <v>-</v>
      </c>
    </row>
    <row r="21" ht="12.75" customHeight="1" spans="1:6">
      <c r="A21" s="108">
        <v>6124</v>
      </c>
      <c r="B21" s="109" t="s">
        <v>96</v>
      </c>
      <c r="C21" s="232" t="s">
        <v>97</v>
      </c>
      <c r="D21" s="140">
        <v>0</v>
      </c>
      <c r="E21" s="140"/>
      <c r="F21" s="163" t="str">
        <f t="shared" si="0"/>
        <v>-</v>
      </c>
    </row>
    <row r="22" ht="12.75" customHeight="1" spans="1:6">
      <c r="A22" s="108">
        <v>6125</v>
      </c>
      <c r="B22" s="109" t="s">
        <v>98</v>
      </c>
      <c r="C22" s="232" t="s">
        <v>99</v>
      </c>
      <c r="D22" s="140">
        <v>0</v>
      </c>
      <c r="E22" s="140"/>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c r="F24" s="163" t="str">
        <f t="shared" si="0"/>
        <v>-</v>
      </c>
    </row>
    <row r="25" ht="12.75" customHeight="1" spans="1:6">
      <c r="A25" s="108">
        <v>6132</v>
      </c>
      <c r="B25" s="109" t="s">
        <v>104</v>
      </c>
      <c r="C25" s="232" t="s">
        <v>105</v>
      </c>
      <c r="D25" s="140">
        <v>0</v>
      </c>
      <c r="E25" s="140"/>
      <c r="F25" s="163" t="str">
        <f t="shared" si="0"/>
        <v>-</v>
      </c>
    </row>
    <row r="26" ht="12.75" customHeight="1" spans="1:6">
      <c r="A26" s="108">
        <v>6133</v>
      </c>
      <c r="B26" s="109" t="s">
        <v>106</v>
      </c>
      <c r="C26" s="232" t="s">
        <v>107</v>
      </c>
      <c r="D26" s="140">
        <v>0</v>
      </c>
      <c r="E26" s="140"/>
      <c r="F26" s="163" t="str">
        <f t="shared" si="0"/>
        <v>-</v>
      </c>
    </row>
    <row r="27" ht="12.75" customHeight="1" spans="1:6">
      <c r="A27" s="108">
        <v>6134</v>
      </c>
      <c r="B27" s="109" t="s">
        <v>108</v>
      </c>
      <c r="C27" s="232" t="s">
        <v>109</v>
      </c>
      <c r="D27" s="140">
        <v>0</v>
      </c>
      <c r="E27" s="140"/>
      <c r="F27" s="163" t="str">
        <f t="shared" si="0"/>
        <v>-</v>
      </c>
    </row>
    <row r="28" ht="12.75" customHeight="1" spans="1:6">
      <c r="A28" s="108">
        <v>6135</v>
      </c>
      <c r="B28" s="109" t="s">
        <v>110</v>
      </c>
      <c r="C28" s="232" t="s">
        <v>111</v>
      </c>
      <c r="D28" s="140">
        <v>0</v>
      </c>
      <c r="E28" s="140"/>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c r="F30" s="163" t="str">
        <f t="shared" si="0"/>
        <v>-</v>
      </c>
    </row>
    <row r="31" ht="12.75" customHeight="1" spans="1:6">
      <c r="A31" s="108">
        <v>6142</v>
      </c>
      <c r="B31" s="109" t="s">
        <v>116</v>
      </c>
      <c r="C31" s="232" t="s">
        <v>117</v>
      </c>
      <c r="D31" s="140">
        <v>0</v>
      </c>
      <c r="E31" s="140"/>
      <c r="F31" s="163" t="str">
        <f t="shared" si="0"/>
        <v>-</v>
      </c>
    </row>
    <row r="32" ht="12.75" customHeight="1" spans="1:6">
      <c r="A32" s="108">
        <v>6143</v>
      </c>
      <c r="B32" s="109" t="s">
        <v>118</v>
      </c>
      <c r="C32" s="232" t="s">
        <v>119</v>
      </c>
      <c r="D32" s="140">
        <v>0</v>
      </c>
      <c r="E32" s="140"/>
      <c r="F32" s="163" t="str">
        <f t="shared" si="0"/>
        <v>-</v>
      </c>
    </row>
    <row r="33" ht="12.75" customHeight="1" spans="1:6">
      <c r="A33" s="108">
        <v>6145</v>
      </c>
      <c r="B33" s="109" t="s">
        <v>120</v>
      </c>
      <c r="C33" s="232" t="s">
        <v>121</v>
      </c>
      <c r="D33" s="140">
        <v>0</v>
      </c>
      <c r="E33" s="140"/>
      <c r="F33" s="163" t="str">
        <f t="shared" si="0"/>
        <v>-</v>
      </c>
    </row>
    <row r="34" ht="12.75" customHeight="1" spans="1:6">
      <c r="A34" s="108">
        <v>6146</v>
      </c>
      <c r="B34" s="109" t="s">
        <v>122</v>
      </c>
      <c r="C34" s="232" t="s">
        <v>123</v>
      </c>
      <c r="D34" s="140">
        <v>0</v>
      </c>
      <c r="E34" s="140"/>
      <c r="F34" s="163" t="str">
        <f t="shared" si="0"/>
        <v>-</v>
      </c>
    </row>
    <row r="35" ht="12.75" customHeight="1" spans="1:6">
      <c r="A35" s="108">
        <v>6147</v>
      </c>
      <c r="B35" s="109" t="s">
        <v>124</v>
      </c>
      <c r="C35" s="232" t="s">
        <v>125</v>
      </c>
      <c r="D35" s="140">
        <v>0</v>
      </c>
      <c r="E35" s="140"/>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c r="F37" s="163" t="str">
        <f t="shared" si="0"/>
        <v>-</v>
      </c>
    </row>
    <row r="38" ht="12.75" customHeight="1" spans="1:6">
      <c r="A38" s="108">
        <v>6152</v>
      </c>
      <c r="B38" s="109" t="s">
        <v>130</v>
      </c>
      <c r="C38" s="232" t="s">
        <v>131</v>
      </c>
      <c r="D38" s="140">
        <v>0</v>
      </c>
      <c r="E38" s="140"/>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c r="F40" s="163" t="str">
        <f t="shared" si="0"/>
        <v>-</v>
      </c>
    </row>
    <row r="41" ht="12.75" customHeight="1" spans="1:6">
      <c r="A41" s="108">
        <v>6162</v>
      </c>
      <c r="B41" s="109" t="s">
        <v>136</v>
      </c>
      <c r="C41" s="232" t="s">
        <v>137</v>
      </c>
      <c r="D41" s="140">
        <v>0</v>
      </c>
      <c r="E41" s="140"/>
      <c r="F41" s="163" t="str">
        <f t="shared" si="0"/>
        <v>-</v>
      </c>
    </row>
    <row r="42" ht="12.75" customHeight="1" spans="1:6">
      <c r="A42" s="108">
        <v>6163</v>
      </c>
      <c r="B42" s="109" t="s">
        <v>138</v>
      </c>
      <c r="C42" s="232" t="s">
        <v>139</v>
      </c>
      <c r="D42" s="140">
        <v>0</v>
      </c>
      <c r="E42" s="140"/>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c r="F45" s="163" t="str">
        <f t="shared" si="0"/>
        <v>-</v>
      </c>
    </row>
    <row r="46" ht="12.75" customHeight="1" spans="1:6">
      <c r="A46" s="108">
        <v>6212</v>
      </c>
      <c r="B46" s="109" t="s">
        <v>146</v>
      </c>
      <c r="C46" s="232" t="s">
        <v>147</v>
      </c>
      <c r="D46" s="140">
        <v>0</v>
      </c>
      <c r="E46" s="140"/>
      <c r="F46" s="163" t="str">
        <f t="shared" si="0"/>
        <v>-</v>
      </c>
    </row>
    <row r="47" ht="12.75" customHeight="1" spans="1:6">
      <c r="A47" s="108">
        <v>622</v>
      </c>
      <c r="B47" s="109" t="s">
        <v>148</v>
      </c>
      <c r="C47" s="232" t="s">
        <v>149</v>
      </c>
      <c r="D47" s="140">
        <v>0</v>
      </c>
      <c r="E47" s="140"/>
      <c r="F47" s="163" t="str">
        <f t="shared" si="0"/>
        <v>-</v>
      </c>
    </row>
    <row r="48" ht="12.75" customHeight="1" spans="1:6">
      <c r="A48" s="108">
        <v>623</v>
      </c>
      <c r="B48" s="109" t="s">
        <v>150</v>
      </c>
      <c r="C48" s="232" t="s">
        <v>151</v>
      </c>
      <c r="D48" s="140">
        <v>0</v>
      </c>
      <c r="E48" s="140"/>
      <c r="F48" s="163" t="str">
        <f t="shared" si="0"/>
        <v>-</v>
      </c>
    </row>
    <row r="49" ht="24" spans="1:6">
      <c r="A49" s="108">
        <v>63</v>
      </c>
      <c r="B49" s="111" t="s">
        <v>152</v>
      </c>
      <c r="C49" s="232" t="s">
        <v>153</v>
      </c>
      <c r="D49" s="138">
        <f>D50+D53+D58+D61+D64+D68+D71+D74+D77</f>
        <v>53005.16</v>
      </c>
      <c r="E49" s="138">
        <f>E50+E53+E58+E61+E64+E68+E71+E74+E77</f>
        <v>24296.81</v>
      </c>
      <c r="F49" s="163">
        <f t="shared" si="0"/>
        <v>45.8385749613811</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c r="F51" s="163" t="str">
        <f t="shared" si="0"/>
        <v>-</v>
      </c>
    </row>
    <row r="52" ht="12.75" customHeight="1" spans="1:6">
      <c r="A52" s="108">
        <v>6312</v>
      </c>
      <c r="B52" s="111" t="s">
        <v>158</v>
      </c>
      <c r="C52" s="232" t="s">
        <v>159</v>
      </c>
      <c r="D52" s="140">
        <v>0</v>
      </c>
      <c r="E52" s="140"/>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c r="F54" s="163" t="str">
        <f t="shared" si="0"/>
        <v>-</v>
      </c>
    </row>
    <row r="55" ht="12.75" customHeight="1" spans="1:6">
      <c r="A55" s="108">
        <v>6322</v>
      </c>
      <c r="B55" s="111" t="s">
        <v>164</v>
      </c>
      <c r="C55" s="232" t="s">
        <v>165</v>
      </c>
      <c r="D55" s="140">
        <v>0</v>
      </c>
      <c r="E55" s="140"/>
      <c r="F55" s="163" t="str">
        <f t="shared" si="0"/>
        <v>-</v>
      </c>
    </row>
    <row r="56" ht="12.75" customHeight="1" spans="1:6">
      <c r="A56" s="108">
        <v>6323</v>
      </c>
      <c r="B56" s="111" t="s">
        <v>166</v>
      </c>
      <c r="C56" s="232" t="s">
        <v>167</v>
      </c>
      <c r="D56" s="140">
        <v>0</v>
      </c>
      <c r="E56" s="140"/>
      <c r="F56" s="163" t="str">
        <f t="shared" si="0"/>
        <v>-</v>
      </c>
    </row>
    <row r="57" ht="12.75" customHeight="1" spans="1:6">
      <c r="A57" s="108">
        <v>6324</v>
      </c>
      <c r="B57" s="111" t="s">
        <v>168</v>
      </c>
      <c r="C57" s="232" t="s">
        <v>169</v>
      </c>
      <c r="D57" s="140">
        <v>0</v>
      </c>
      <c r="E57" s="140"/>
      <c r="F57" s="163" t="str">
        <f t="shared" si="0"/>
        <v>-</v>
      </c>
    </row>
    <row r="58" ht="24" spans="1:6">
      <c r="A58" s="108">
        <v>633</v>
      </c>
      <c r="B58" s="111" t="s">
        <v>170</v>
      </c>
      <c r="C58" s="232" t="s">
        <v>171</v>
      </c>
      <c r="D58" s="138">
        <f t="shared" ref="D58:E58" si="9">SUM(D59:D60)</f>
        <v>5000</v>
      </c>
      <c r="E58" s="138">
        <f t="shared" si="9"/>
        <v>4000</v>
      </c>
      <c r="F58" s="163">
        <f t="shared" si="0"/>
        <v>80</v>
      </c>
    </row>
    <row r="59" ht="24" spans="1:6">
      <c r="A59" s="108">
        <v>6331</v>
      </c>
      <c r="B59" s="111" t="s">
        <v>172</v>
      </c>
      <c r="C59" s="232" t="s">
        <v>173</v>
      </c>
      <c r="D59" s="140">
        <v>0</v>
      </c>
      <c r="E59" s="140"/>
      <c r="F59" s="163" t="str">
        <f t="shared" si="0"/>
        <v>-</v>
      </c>
    </row>
    <row r="60" ht="24" spans="1:6">
      <c r="A60" s="108">
        <v>6332</v>
      </c>
      <c r="B60" s="111" t="s">
        <v>174</v>
      </c>
      <c r="C60" s="232" t="s">
        <v>175</v>
      </c>
      <c r="D60" s="140">
        <v>5000</v>
      </c>
      <c r="E60" s="140">
        <v>4000</v>
      </c>
      <c r="F60" s="163">
        <f t="shared" si="0"/>
        <v>80</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c r="F62" s="163" t="str">
        <f t="shared" si="0"/>
        <v>-</v>
      </c>
    </row>
    <row r="63" ht="12.75" customHeight="1" spans="1:6">
      <c r="A63" s="108">
        <v>6342</v>
      </c>
      <c r="B63" s="111" t="s">
        <v>180</v>
      </c>
      <c r="C63" s="232" t="s">
        <v>181</v>
      </c>
      <c r="D63" s="140">
        <v>0</v>
      </c>
      <c r="E63" s="140"/>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c r="F65" s="163" t="str">
        <f t="shared" si="0"/>
        <v>-</v>
      </c>
    </row>
    <row r="66" ht="12.75" customHeight="1" spans="1:6">
      <c r="A66" s="108">
        <v>6352</v>
      </c>
      <c r="B66" s="109" t="s">
        <v>186</v>
      </c>
      <c r="C66" s="232" t="s">
        <v>187</v>
      </c>
      <c r="D66" s="140">
        <v>0</v>
      </c>
      <c r="E66" s="140"/>
      <c r="F66" s="163" t="str">
        <f t="shared" si="0"/>
        <v>-</v>
      </c>
    </row>
    <row r="67" ht="12.75" customHeight="1" spans="1:6">
      <c r="A67" s="110" t="s">
        <v>188</v>
      </c>
      <c r="B67" s="111" t="s">
        <v>189</v>
      </c>
      <c r="C67" s="233" t="s">
        <v>188</v>
      </c>
      <c r="D67" s="141"/>
      <c r="E67" s="141"/>
      <c r="F67" s="195" t="str">
        <f t="shared" si="0"/>
        <v>-</v>
      </c>
    </row>
    <row r="68" ht="24" spans="1:6">
      <c r="A68" s="108" t="s">
        <v>190</v>
      </c>
      <c r="B68" s="162" t="s">
        <v>191</v>
      </c>
      <c r="C68" s="232" t="s">
        <v>190</v>
      </c>
      <c r="D68" s="138">
        <f t="shared" ref="D68:E68" si="11">SUM(D69:D70)</f>
        <v>48005.16</v>
      </c>
      <c r="E68" s="138">
        <f t="shared" si="11"/>
        <v>20296.81</v>
      </c>
      <c r="F68" s="163">
        <f t="shared" si="0"/>
        <v>42.2804756821975</v>
      </c>
    </row>
    <row r="69" ht="12.75" customHeight="1" spans="1:6">
      <c r="A69" s="108" t="s">
        <v>192</v>
      </c>
      <c r="B69" s="109" t="s">
        <v>193</v>
      </c>
      <c r="C69" s="232" t="s">
        <v>192</v>
      </c>
      <c r="D69" s="140">
        <v>48005.16</v>
      </c>
      <c r="E69" s="140">
        <v>20296.81</v>
      </c>
      <c r="F69" s="163">
        <f t="shared" si="0"/>
        <v>42.2804756821975</v>
      </c>
    </row>
    <row r="70" ht="24" spans="1:6">
      <c r="A70" s="108" t="s">
        <v>194</v>
      </c>
      <c r="B70" s="109" t="s">
        <v>195</v>
      </c>
      <c r="C70" s="232" t="s">
        <v>194</v>
      </c>
      <c r="D70" s="140">
        <v>0</v>
      </c>
      <c r="E70" s="140"/>
      <c r="F70" s="163" t="str">
        <f t="shared" si="0"/>
        <v>-</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c r="F72" s="163" t="str">
        <f t="shared" si="0"/>
        <v>-</v>
      </c>
    </row>
    <row r="73" ht="24" spans="1:6">
      <c r="A73" s="108" t="s">
        <v>200</v>
      </c>
      <c r="B73" s="111" t="s">
        <v>201</v>
      </c>
      <c r="C73" s="232" t="s">
        <v>200</v>
      </c>
      <c r="D73" s="140">
        <v>0</v>
      </c>
      <c r="E73" s="140"/>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c r="F75" s="163" t="str">
        <f t="shared" si="0"/>
        <v>-</v>
      </c>
    </row>
    <row r="76" ht="12.75" customHeight="1" spans="1:6">
      <c r="A76" s="108" t="s">
        <v>206</v>
      </c>
      <c r="B76" s="111" t="s">
        <v>207</v>
      </c>
      <c r="C76" s="232" t="s">
        <v>206</v>
      </c>
      <c r="D76" s="140">
        <v>0</v>
      </c>
      <c r="E76" s="140"/>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c r="F78" s="163" t="str">
        <f t="shared" si="0"/>
        <v>-</v>
      </c>
    </row>
    <row r="79" ht="12.75" customHeight="1" spans="1:6">
      <c r="A79" s="108">
        <v>6392</v>
      </c>
      <c r="B79" s="109" t="s">
        <v>212</v>
      </c>
      <c r="C79" s="232" t="s">
        <v>213</v>
      </c>
      <c r="D79" s="140">
        <v>0</v>
      </c>
      <c r="E79" s="140"/>
      <c r="F79" s="163" t="str">
        <f t="shared" si="0"/>
        <v>-</v>
      </c>
    </row>
    <row r="80" ht="24" spans="1:6">
      <c r="A80" s="108">
        <v>6393</v>
      </c>
      <c r="B80" s="109" t="s">
        <v>214</v>
      </c>
      <c r="C80" s="232" t="s">
        <v>215</v>
      </c>
      <c r="D80" s="140">
        <v>0</v>
      </c>
      <c r="E80" s="140"/>
      <c r="F80" s="163" t="str">
        <f t="shared" si="0"/>
        <v>-</v>
      </c>
    </row>
    <row r="81" ht="24" spans="1:6">
      <c r="A81" s="108">
        <v>6394</v>
      </c>
      <c r="B81" s="109" t="s">
        <v>216</v>
      </c>
      <c r="C81" s="232" t="s">
        <v>217</v>
      </c>
      <c r="D81" s="140">
        <v>0</v>
      </c>
      <c r="E81" s="140"/>
      <c r="F81" s="163" t="str">
        <f t="shared" si="0"/>
        <v>-</v>
      </c>
    </row>
    <row r="82" ht="12.75" customHeight="1" spans="1:6">
      <c r="A82" s="108">
        <v>64</v>
      </c>
      <c r="B82" s="109" t="s">
        <v>218</v>
      </c>
      <c r="C82" s="232" t="s">
        <v>219</v>
      </c>
      <c r="D82" s="138">
        <f t="shared" ref="D82:E82" si="15">D83+D91+D98</f>
        <v>0</v>
      </c>
      <c r="E82" s="138">
        <f t="shared" si="15"/>
        <v>0</v>
      </c>
      <c r="F82" s="163" t="str">
        <f t="shared" si="0"/>
        <v>-</v>
      </c>
    </row>
    <row r="83" ht="12.75" customHeight="1" spans="1:6">
      <c r="A83" s="108">
        <v>641</v>
      </c>
      <c r="B83" s="109" t="s">
        <v>220</v>
      </c>
      <c r="C83" s="232" t="s">
        <v>221</v>
      </c>
      <c r="D83" s="138">
        <f t="shared" ref="D83:E83" si="16">SUM(D84:D90)</f>
        <v>0</v>
      </c>
      <c r="E83" s="138">
        <f t="shared" si="16"/>
        <v>0</v>
      </c>
      <c r="F83" s="163" t="str">
        <f t="shared" si="0"/>
        <v>-</v>
      </c>
    </row>
    <row r="84" ht="12.75" customHeight="1" spans="1:6">
      <c r="A84" s="108">
        <v>6412</v>
      </c>
      <c r="B84" s="109" t="s">
        <v>222</v>
      </c>
      <c r="C84" s="232" t="s">
        <v>223</v>
      </c>
      <c r="D84" s="140">
        <v>0</v>
      </c>
      <c r="E84" s="140"/>
      <c r="F84" s="163" t="str">
        <f t="shared" si="0"/>
        <v>-</v>
      </c>
    </row>
    <row r="85" ht="12.75" customHeight="1" spans="1:6">
      <c r="A85" s="108">
        <v>6413</v>
      </c>
      <c r="B85" s="109" t="s">
        <v>224</v>
      </c>
      <c r="C85" s="232" t="s">
        <v>225</v>
      </c>
      <c r="D85" s="140">
        <v>0</v>
      </c>
      <c r="E85" s="140"/>
      <c r="F85" s="163" t="str">
        <f t="shared" si="0"/>
        <v>-</v>
      </c>
    </row>
    <row r="86" ht="12.75" customHeight="1" spans="1:6">
      <c r="A86" s="108">
        <v>6414</v>
      </c>
      <c r="B86" s="109" t="s">
        <v>226</v>
      </c>
      <c r="C86" s="232" t="s">
        <v>227</v>
      </c>
      <c r="D86" s="140">
        <v>0</v>
      </c>
      <c r="E86" s="140"/>
      <c r="F86" s="163" t="str">
        <f t="shared" si="0"/>
        <v>-</v>
      </c>
    </row>
    <row r="87" ht="12.75" customHeight="1" spans="1:6">
      <c r="A87" s="108">
        <v>6415</v>
      </c>
      <c r="B87" s="109" t="s">
        <v>228</v>
      </c>
      <c r="C87" s="232" t="s">
        <v>229</v>
      </c>
      <c r="D87" s="140">
        <v>0</v>
      </c>
      <c r="E87" s="140"/>
      <c r="F87" s="163" t="str">
        <f t="shared" si="0"/>
        <v>-</v>
      </c>
    </row>
    <row r="88" ht="12.75" customHeight="1" spans="1:6">
      <c r="A88" s="108">
        <v>6416</v>
      </c>
      <c r="B88" s="109" t="s">
        <v>230</v>
      </c>
      <c r="C88" s="232" t="s">
        <v>231</v>
      </c>
      <c r="D88" s="140">
        <v>0</v>
      </c>
      <c r="E88" s="140"/>
      <c r="F88" s="163" t="str">
        <f t="shared" si="0"/>
        <v>-</v>
      </c>
    </row>
    <row r="89" ht="24" spans="1:6">
      <c r="A89" s="108">
        <v>6417</v>
      </c>
      <c r="B89" s="109" t="s">
        <v>232</v>
      </c>
      <c r="C89" s="232" t="s">
        <v>233</v>
      </c>
      <c r="D89" s="140">
        <v>0</v>
      </c>
      <c r="E89" s="140"/>
      <c r="F89" s="163" t="str">
        <f t="shared" si="0"/>
        <v>-</v>
      </c>
    </row>
    <row r="90" ht="12.75" customHeight="1" spans="1:6">
      <c r="A90" s="108">
        <v>6419</v>
      </c>
      <c r="B90" s="109" t="s">
        <v>234</v>
      </c>
      <c r="C90" s="232" t="s">
        <v>235</v>
      </c>
      <c r="D90" s="140">
        <v>0</v>
      </c>
      <c r="E90" s="140"/>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c r="F92" s="163" t="str">
        <f t="shared" si="0"/>
        <v>-</v>
      </c>
    </row>
    <row r="93" ht="12.75" customHeight="1" spans="1:6">
      <c r="A93" s="108">
        <v>6422</v>
      </c>
      <c r="B93" s="109" t="s">
        <v>240</v>
      </c>
      <c r="C93" s="232" t="s">
        <v>241</v>
      </c>
      <c r="D93" s="140">
        <v>0</v>
      </c>
      <c r="E93" s="140"/>
      <c r="F93" s="163" t="str">
        <f t="shared" si="0"/>
        <v>-</v>
      </c>
    </row>
    <row r="94" ht="12.75" customHeight="1" spans="1:6">
      <c r="A94" s="108">
        <v>6423</v>
      </c>
      <c r="B94" s="109" t="s">
        <v>242</v>
      </c>
      <c r="C94" s="232" t="s">
        <v>243</v>
      </c>
      <c r="D94" s="140">
        <v>0</v>
      </c>
      <c r="E94" s="140"/>
      <c r="F94" s="163" t="str">
        <f t="shared" si="0"/>
        <v>-</v>
      </c>
    </row>
    <row r="95" ht="12.75" customHeight="1" spans="1:6">
      <c r="A95" s="108">
        <v>6424</v>
      </c>
      <c r="B95" s="109" t="s">
        <v>244</v>
      </c>
      <c r="C95" s="232" t="s">
        <v>245</v>
      </c>
      <c r="D95" s="140">
        <v>0</v>
      </c>
      <c r="E95" s="140"/>
      <c r="F95" s="163" t="str">
        <f t="shared" si="0"/>
        <v>-</v>
      </c>
    </row>
    <row r="96" ht="24" spans="1:6">
      <c r="A96" s="108" t="s">
        <v>246</v>
      </c>
      <c r="B96" s="111" t="s">
        <v>247</v>
      </c>
      <c r="C96" s="232" t="s">
        <v>246</v>
      </c>
      <c r="D96" s="140">
        <v>0</v>
      </c>
      <c r="E96" s="140"/>
      <c r="F96" s="163" t="str">
        <f t="shared" si="0"/>
        <v>-</v>
      </c>
    </row>
    <row r="97" ht="12.75" customHeight="1" spans="1:6">
      <c r="A97" s="108">
        <v>6429</v>
      </c>
      <c r="B97" s="111" t="s">
        <v>248</v>
      </c>
      <c r="C97" s="232" t="s">
        <v>249</v>
      </c>
      <c r="D97" s="140">
        <v>0</v>
      </c>
      <c r="E97" s="140"/>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c r="F99" s="163" t="str">
        <f t="shared" si="0"/>
        <v>-</v>
      </c>
    </row>
    <row r="100" ht="24" spans="1:6">
      <c r="A100" s="108">
        <v>6432</v>
      </c>
      <c r="B100" s="197" t="s">
        <v>254</v>
      </c>
      <c r="C100" s="232" t="s">
        <v>255</v>
      </c>
      <c r="D100" s="140">
        <v>0</v>
      </c>
      <c r="E100" s="140"/>
      <c r="F100" s="163" t="str">
        <f t="shared" si="0"/>
        <v>-</v>
      </c>
    </row>
    <row r="101" ht="24" spans="1:6">
      <c r="A101" s="108">
        <v>6433</v>
      </c>
      <c r="B101" s="197" t="s">
        <v>256</v>
      </c>
      <c r="C101" s="232" t="s">
        <v>257</v>
      </c>
      <c r="D101" s="140">
        <v>0</v>
      </c>
      <c r="E101" s="140"/>
      <c r="F101" s="163" t="str">
        <f t="shared" si="0"/>
        <v>-</v>
      </c>
    </row>
    <row r="102" ht="12.75" spans="1:6">
      <c r="A102" s="108">
        <v>6434</v>
      </c>
      <c r="B102" s="111" t="s">
        <v>258</v>
      </c>
      <c r="C102" s="232" t="s">
        <v>259</v>
      </c>
      <c r="D102" s="140">
        <v>0</v>
      </c>
      <c r="E102" s="140"/>
      <c r="F102" s="163" t="str">
        <f t="shared" si="0"/>
        <v>-</v>
      </c>
    </row>
    <row r="103" ht="24" spans="1:6">
      <c r="A103" s="108">
        <v>6435</v>
      </c>
      <c r="B103" s="197" t="s">
        <v>260</v>
      </c>
      <c r="C103" s="232" t="s">
        <v>261</v>
      </c>
      <c r="D103" s="140">
        <v>0</v>
      </c>
      <c r="E103" s="140"/>
      <c r="F103" s="163" t="str">
        <f t="shared" si="0"/>
        <v>-</v>
      </c>
    </row>
    <row r="104" ht="24" spans="1:6">
      <c r="A104" s="108">
        <v>6436</v>
      </c>
      <c r="B104" s="197" t="s">
        <v>262</v>
      </c>
      <c r="C104" s="232" t="s">
        <v>263</v>
      </c>
      <c r="D104" s="140">
        <v>0</v>
      </c>
      <c r="E104" s="140"/>
      <c r="F104" s="163" t="str">
        <f t="shared" si="0"/>
        <v>-</v>
      </c>
    </row>
    <row r="105" ht="12.75" customHeight="1" spans="1:6">
      <c r="A105" s="108">
        <v>6437</v>
      </c>
      <c r="B105" s="109" t="s">
        <v>264</v>
      </c>
      <c r="C105" s="232" t="s">
        <v>265</v>
      </c>
      <c r="D105" s="140">
        <v>0</v>
      </c>
      <c r="E105" s="140"/>
      <c r="F105" s="163" t="str">
        <f t="shared" si="0"/>
        <v>-</v>
      </c>
    </row>
    <row r="106" ht="24" spans="1:6">
      <c r="A106" s="108">
        <v>65</v>
      </c>
      <c r="B106" s="109" t="s">
        <v>266</v>
      </c>
      <c r="C106" s="232" t="s">
        <v>267</v>
      </c>
      <c r="D106" s="138">
        <f>D107+D112+D120+D124</f>
        <v>0</v>
      </c>
      <c r="E106" s="138">
        <f>E107+E112+E120+E124</f>
        <v>0</v>
      </c>
      <c r="F106" s="163" t="str">
        <f t="shared" si="0"/>
        <v>-</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c r="F108" s="163" t="str">
        <f t="shared" si="0"/>
        <v>-</v>
      </c>
    </row>
    <row r="109" ht="12.75" customHeight="1" spans="1:6">
      <c r="A109" s="108">
        <v>6512</v>
      </c>
      <c r="B109" s="109" t="s">
        <v>272</v>
      </c>
      <c r="C109" s="232" t="s">
        <v>273</v>
      </c>
      <c r="D109" s="140">
        <v>0</v>
      </c>
      <c r="E109" s="140"/>
      <c r="F109" s="163" t="str">
        <f t="shared" si="0"/>
        <v>-</v>
      </c>
    </row>
    <row r="110" ht="12.75" customHeight="1" spans="1:6">
      <c r="A110" s="108">
        <v>6513</v>
      </c>
      <c r="B110" s="109" t="s">
        <v>274</v>
      </c>
      <c r="C110" s="232" t="s">
        <v>275</v>
      </c>
      <c r="D110" s="140">
        <v>0</v>
      </c>
      <c r="E110" s="140"/>
      <c r="F110" s="163" t="str">
        <f t="shared" si="0"/>
        <v>-</v>
      </c>
    </row>
    <row r="111" ht="12.75" customHeight="1" spans="1:6">
      <c r="A111" s="108">
        <v>6514</v>
      </c>
      <c r="B111" s="109" t="s">
        <v>276</v>
      </c>
      <c r="C111" s="232" t="s">
        <v>277</v>
      </c>
      <c r="D111" s="140">
        <v>0</v>
      </c>
      <c r="E111" s="140"/>
      <c r="F111" s="163" t="str">
        <f t="shared" si="0"/>
        <v>-</v>
      </c>
    </row>
    <row r="112" ht="12.75" customHeight="1" spans="1:6">
      <c r="A112" s="108">
        <v>652</v>
      </c>
      <c r="B112" s="109" t="s">
        <v>278</v>
      </c>
      <c r="C112" s="232" t="s">
        <v>279</v>
      </c>
      <c r="D112" s="138">
        <f t="shared" ref="D112:E112" si="20">SUM(D113:D119)</f>
        <v>0</v>
      </c>
      <c r="E112" s="138">
        <f t="shared" si="20"/>
        <v>0</v>
      </c>
      <c r="F112" s="163" t="str">
        <f t="shared" si="0"/>
        <v>-</v>
      </c>
    </row>
    <row r="113" ht="12.75" customHeight="1" spans="1:6">
      <c r="A113" s="108">
        <v>6521</v>
      </c>
      <c r="B113" s="109" t="s">
        <v>280</v>
      </c>
      <c r="C113" s="232" t="s">
        <v>281</v>
      </c>
      <c r="D113" s="140">
        <v>0</v>
      </c>
      <c r="E113" s="140"/>
      <c r="F113" s="163" t="str">
        <f t="shared" si="0"/>
        <v>-</v>
      </c>
    </row>
    <row r="114" ht="12.75" customHeight="1" spans="1:6">
      <c r="A114" s="108">
        <v>6522</v>
      </c>
      <c r="B114" s="109" t="s">
        <v>282</v>
      </c>
      <c r="C114" s="232" t="s">
        <v>283</v>
      </c>
      <c r="D114" s="140">
        <v>0</v>
      </c>
      <c r="E114" s="140"/>
      <c r="F114" s="163" t="str">
        <f t="shared" si="0"/>
        <v>-</v>
      </c>
    </row>
    <row r="115" ht="12.75" customHeight="1" spans="1:6">
      <c r="A115" s="108">
        <v>6524</v>
      </c>
      <c r="B115" s="109" t="s">
        <v>284</v>
      </c>
      <c r="C115" s="232" t="s">
        <v>285</v>
      </c>
      <c r="D115" s="140">
        <v>0</v>
      </c>
      <c r="E115" s="140"/>
      <c r="F115" s="163" t="str">
        <f t="shared" si="0"/>
        <v>-</v>
      </c>
    </row>
    <row r="116" ht="12.75" customHeight="1" spans="1:6">
      <c r="A116" s="108">
        <v>6525</v>
      </c>
      <c r="B116" s="109" t="s">
        <v>286</v>
      </c>
      <c r="C116" s="232" t="s">
        <v>287</v>
      </c>
      <c r="D116" s="140">
        <v>0</v>
      </c>
      <c r="E116" s="140"/>
      <c r="F116" s="163" t="str">
        <f t="shared" si="0"/>
        <v>-</v>
      </c>
    </row>
    <row r="117" ht="12.75" customHeight="1" spans="1:6">
      <c r="A117" s="108">
        <v>6526</v>
      </c>
      <c r="B117" s="109" t="s">
        <v>288</v>
      </c>
      <c r="C117" s="232" t="s">
        <v>289</v>
      </c>
      <c r="D117" s="140">
        <v>0</v>
      </c>
      <c r="E117" s="140"/>
      <c r="F117" s="163" t="str">
        <f t="shared" si="0"/>
        <v>-</v>
      </c>
    </row>
    <row r="118" ht="12.75" customHeight="1" spans="1:6">
      <c r="A118" s="108">
        <v>6527</v>
      </c>
      <c r="B118" s="109" t="s">
        <v>290</v>
      </c>
      <c r="C118" s="232" t="s">
        <v>291</v>
      </c>
      <c r="D118" s="140">
        <v>0</v>
      </c>
      <c r="E118" s="140"/>
      <c r="F118" s="163" t="str">
        <f t="shared" si="0"/>
        <v>-</v>
      </c>
    </row>
    <row r="119" ht="24" spans="1:6">
      <c r="A119" s="108" t="s">
        <v>292</v>
      </c>
      <c r="B119" s="162" t="s">
        <v>293</v>
      </c>
      <c r="C119" s="232" t="s">
        <v>292</v>
      </c>
      <c r="D119" s="140">
        <v>0</v>
      </c>
      <c r="E119" s="140"/>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c r="F121" s="163" t="str">
        <f t="shared" si="0"/>
        <v>-</v>
      </c>
    </row>
    <row r="122" ht="12.75" customHeight="1" spans="1:6">
      <c r="A122" s="108">
        <v>6532</v>
      </c>
      <c r="B122" s="109" t="s">
        <v>298</v>
      </c>
      <c r="C122" s="232" t="s">
        <v>299</v>
      </c>
      <c r="D122" s="140">
        <v>0</v>
      </c>
      <c r="E122" s="140"/>
      <c r="F122" s="163" t="str">
        <f t="shared" si="0"/>
        <v>-</v>
      </c>
    </row>
    <row r="123" ht="12.75" customHeight="1" spans="1:6">
      <c r="A123" s="108">
        <v>6533</v>
      </c>
      <c r="B123" s="109" t="s">
        <v>300</v>
      </c>
      <c r="C123" s="232" t="s">
        <v>301</v>
      </c>
      <c r="D123" s="140">
        <v>0</v>
      </c>
      <c r="E123" s="140"/>
      <c r="F123" s="163" t="str">
        <f t="shared" si="0"/>
        <v>-</v>
      </c>
    </row>
    <row r="124" ht="12.75" customHeight="1" spans="1:6">
      <c r="A124" s="110" t="s">
        <v>302</v>
      </c>
      <c r="B124" s="111" t="s">
        <v>303</v>
      </c>
      <c r="C124" s="233" t="s">
        <v>302</v>
      </c>
      <c r="D124" s="141"/>
      <c r="E124" s="141"/>
      <c r="F124" s="195" t="str">
        <f t="shared" si="0"/>
        <v>-</v>
      </c>
    </row>
    <row r="125" ht="24" spans="1:6">
      <c r="A125" s="108">
        <v>66</v>
      </c>
      <c r="B125" s="197" t="s">
        <v>304</v>
      </c>
      <c r="C125" s="232" t="s">
        <v>305</v>
      </c>
      <c r="D125" s="138">
        <f t="shared" ref="D125:E125" si="22">D126+D129</f>
        <v>3686.8</v>
      </c>
      <c r="E125" s="138">
        <f t="shared" si="22"/>
        <v>9021.9</v>
      </c>
      <c r="F125" s="163">
        <f t="shared" si="0"/>
        <v>244.708147987415</v>
      </c>
    </row>
    <row r="126" ht="12.75" customHeight="1" spans="1:6">
      <c r="A126" s="108">
        <v>661</v>
      </c>
      <c r="B126" s="111" t="s">
        <v>306</v>
      </c>
      <c r="C126" s="232" t="s">
        <v>307</v>
      </c>
      <c r="D126" s="138">
        <f t="shared" ref="D126:E126" si="23">SUM(D127:D128)</f>
        <v>3686.8</v>
      </c>
      <c r="E126" s="138">
        <f t="shared" si="23"/>
        <v>8871.9</v>
      </c>
      <c r="F126" s="163">
        <f t="shared" si="0"/>
        <v>240.639579038733</v>
      </c>
    </row>
    <row r="127" ht="12.75" customHeight="1" spans="1:6">
      <c r="A127" s="108">
        <v>6614</v>
      </c>
      <c r="B127" s="111" t="s">
        <v>308</v>
      </c>
      <c r="C127" s="232" t="s">
        <v>309</v>
      </c>
      <c r="D127" s="140">
        <v>0</v>
      </c>
      <c r="E127" s="140"/>
      <c r="F127" s="163" t="str">
        <f t="shared" si="0"/>
        <v>-</v>
      </c>
    </row>
    <row r="128" ht="12.75" customHeight="1" spans="1:6">
      <c r="A128" s="108">
        <v>6615</v>
      </c>
      <c r="B128" s="111" t="s">
        <v>310</v>
      </c>
      <c r="C128" s="232" t="s">
        <v>311</v>
      </c>
      <c r="D128" s="140">
        <v>3686.8</v>
      </c>
      <c r="E128" s="140">
        <v>8871.9</v>
      </c>
      <c r="F128" s="163">
        <f t="shared" si="0"/>
        <v>240.639579038733</v>
      </c>
    </row>
    <row r="129" ht="24" spans="1:6">
      <c r="A129" s="108">
        <v>663</v>
      </c>
      <c r="B129" s="197" t="s">
        <v>312</v>
      </c>
      <c r="C129" s="232" t="s">
        <v>313</v>
      </c>
      <c r="D129" s="138">
        <f t="shared" ref="D129:E129" si="24">SUM(D130:D133)</f>
        <v>0</v>
      </c>
      <c r="E129" s="138">
        <f t="shared" si="24"/>
        <v>150</v>
      </c>
      <c r="F129" s="163" t="str">
        <f t="shared" si="0"/>
        <v>-</v>
      </c>
    </row>
    <row r="130" ht="12.75" customHeight="1" spans="1:6">
      <c r="A130" s="108">
        <v>6631</v>
      </c>
      <c r="B130" s="111" t="s">
        <v>314</v>
      </c>
      <c r="C130" s="232" t="s">
        <v>315</v>
      </c>
      <c r="D130" s="140">
        <v>0</v>
      </c>
      <c r="E130" s="140">
        <v>150</v>
      </c>
      <c r="F130" s="163" t="str">
        <f t="shared" si="0"/>
        <v>-</v>
      </c>
    </row>
    <row r="131" ht="12.75" customHeight="1" spans="1:6">
      <c r="A131" s="108">
        <v>6632</v>
      </c>
      <c r="B131" s="197" t="s">
        <v>316</v>
      </c>
      <c r="C131" s="232" t="s">
        <v>317</v>
      </c>
      <c r="D131" s="140">
        <v>0</v>
      </c>
      <c r="E131" s="140"/>
      <c r="F131" s="163" t="str">
        <f t="shared" si="0"/>
        <v>-</v>
      </c>
    </row>
    <row r="132" ht="24" spans="1:6">
      <c r="A132" s="108" t="s">
        <v>318</v>
      </c>
      <c r="B132" s="197" t="s">
        <v>319</v>
      </c>
      <c r="C132" s="232" t="s">
        <v>318</v>
      </c>
      <c r="D132" s="140">
        <v>0</v>
      </c>
      <c r="E132" s="140"/>
      <c r="F132" s="163" t="str">
        <f t="shared" si="0"/>
        <v>-</v>
      </c>
    </row>
    <row r="133" ht="24" spans="1:6">
      <c r="A133" s="108" t="s">
        <v>320</v>
      </c>
      <c r="B133" s="197" t="s">
        <v>321</v>
      </c>
      <c r="C133" s="232" t="s">
        <v>320</v>
      </c>
      <c r="D133" s="140">
        <v>0</v>
      </c>
      <c r="E133" s="140"/>
      <c r="F133" s="163" t="str">
        <f>IF(D133&lt;&gt;0,IF(E133/D133&gt;=100,"&gt;&gt;100",E133/D133*100),"-")</f>
        <v>-</v>
      </c>
    </row>
    <row r="134" ht="24" spans="1:6">
      <c r="A134" s="108">
        <v>67</v>
      </c>
      <c r="B134" s="197" t="s">
        <v>322</v>
      </c>
      <c r="C134" s="232" t="s">
        <v>323</v>
      </c>
      <c r="D134" s="138">
        <f t="shared" ref="D134:E134" si="25">D135+D139</f>
        <v>437345.32</v>
      </c>
      <c r="E134" s="138">
        <f t="shared" si="25"/>
        <v>581680.51</v>
      </c>
      <c r="F134" s="163">
        <f t="shared" ref="F134:F229" si="26">IF(D134&lt;&gt;0,IF(E134/D134&gt;=100,"&gt;&gt;100",E134/D134*100),"-")</f>
        <v>133.002568771057</v>
      </c>
    </row>
    <row r="135" ht="24" spans="1:6">
      <c r="A135" s="108">
        <v>671</v>
      </c>
      <c r="B135" s="197" t="s">
        <v>324</v>
      </c>
      <c r="C135" s="232" t="s">
        <v>325</v>
      </c>
      <c r="D135" s="138">
        <f t="shared" ref="D135:E135" si="27">SUM(D136:D138)</f>
        <v>437345.32</v>
      </c>
      <c r="E135" s="138">
        <f t="shared" si="27"/>
        <v>581680.51</v>
      </c>
      <c r="F135" s="163">
        <f t="shared" si="26"/>
        <v>133.002568771057</v>
      </c>
    </row>
    <row r="136" ht="12.75" customHeight="1" spans="1:6">
      <c r="A136" s="108">
        <v>6711</v>
      </c>
      <c r="B136" s="111" t="s">
        <v>326</v>
      </c>
      <c r="C136" s="232" t="s">
        <v>327</v>
      </c>
      <c r="D136" s="140">
        <v>437345.32</v>
      </c>
      <c r="E136" s="140">
        <v>581680.51</v>
      </c>
      <c r="F136" s="163">
        <f t="shared" si="26"/>
        <v>133.002568771057</v>
      </c>
    </row>
    <row r="137" ht="24" spans="1:6">
      <c r="A137" s="108">
        <v>6712</v>
      </c>
      <c r="B137" s="197" t="s">
        <v>328</v>
      </c>
      <c r="C137" s="232" t="s">
        <v>329</v>
      </c>
      <c r="D137" s="140">
        <v>0</v>
      </c>
      <c r="E137" s="140"/>
      <c r="F137" s="163" t="str">
        <f t="shared" si="26"/>
        <v>-</v>
      </c>
    </row>
    <row r="138" ht="24" spans="1:6">
      <c r="A138" s="108" t="s">
        <v>330</v>
      </c>
      <c r="B138" s="111" t="s">
        <v>331</v>
      </c>
      <c r="C138" s="232" t="s">
        <v>330</v>
      </c>
      <c r="D138" s="140">
        <v>0</v>
      </c>
      <c r="E138" s="140"/>
      <c r="F138" s="163" t="str">
        <f t="shared" si="26"/>
        <v>-</v>
      </c>
    </row>
    <row r="139" ht="12.75" customHeight="1" spans="1:6">
      <c r="A139" s="108" t="s">
        <v>332</v>
      </c>
      <c r="B139" s="111" t="s">
        <v>333</v>
      </c>
      <c r="C139" s="232" t="s">
        <v>332</v>
      </c>
      <c r="D139" s="140">
        <v>0</v>
      </c>
      <c r="E139" s="140"/>
      <c r="F139" s="163" t="str">
        <f t="shared" si="26"/>
        <v>-</v>
      </c>
    </row>
    <row r="140" ht="12.75" customHeight="1" spans="1:6">
      <c r="A140" s="108">
        <v>68</v>
      </c>
      <c r="B140" s="111" t="s">
        <v>334</v>
      </c>
      <c r="C140" s="232" t="s">
        <v>335</v>
      </c>
      <c r="D140" s="138">
        <f t="shared" ref="D140:E140" si="28">D141+D151</f>
        <v>0</v>
      </c>
      <c r="E140" s="138">
        <f t="shared" si="28"/>
        <v>0</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c r="F142" s="163" t="str">
        <f t="shared" si="26"/>
        <v>-</v>
      </c>
    </row>
    <row r="143" ht="12.75" customHeight="1" spans="1:6">
      <c r="A143" s="108">
        <v>6812</v>
      </c>
      <c r="B143" s="111" t="s">
        <v>340</v>
      </c>
      <c r="C143" s="232" t="s">
        <v>341</v>
      </c>
      <c r="D143" s="140">
        <v>0</v>
      </c>
      <c r="E143" s="140"/>
      <c r="F143" s="163" t="str">
        <f t="shared" si="26"/>
        <v>-</v>
      </c>
    </row>
    <row r="144" ht="12.75" customHeight="1" spans="1:6">
      <c r="A144" s="108">
        <v>6813</v>
      </c>
      <c r="B144" s="111" t="s">
        <v>342</v>
      </c>
      <c r="C144" s="232" t="s">
        <v>343</v>
      </c>
      <c r="D144" s="140">
        <v>0</v>
      </c>
      <c r="E144" s="140"/>
      <c r="F144" s="163" t="str">
        <f t="shared" si="26"/>
        <v>-</v>
      </c>
    </row>
    <row r="145" ht="12.75" customHeight="1" spans="1:6">
      <c r="A145" s="108">
        <v>6814</v>
      </c>
      <c r="B145" s="111" t="s">
        <v>344</v>
      </c>
      <c r="C145" s="232" t="s">
        <v>345</v>
      </c>
      <c r="D145" s="140">
        <v>0</v>
      </c>
      <c r="E145" s="140"/>
      <c r="F145" s="163" t="str">
        <f t="shared" si="26"/>
        <v>-</v>
      </c>
    </row>
    <row r="146" ht="12.75" customHeight="1" spans="1:6">
      <c r="A146" s="108">
        <v>6815</v>
      </c>
      <c r="B146" s="111" t="s">
        <v>346</v>
      </c>
      <c r="C146" s="232" t="s">
        <v>347</v>
      </c>
      <c r="D146" s="140">
        <v>0</v>
      </c>
      <c r="E146" s="140"/>
      <c r="F146" s="163" t="str">
        <f t="shared" si="26"/>
        <v>-</v>
      </c>
    </row>
    <row r="147" ht="12.75" customHeight="1" spans="1:6">
      <c r="A147" s="108">
        <v>6816</v>
      </c>
      <c r="B147" s="111" t="s">
        <v>348</v>
      </c>
      <c r="C147" s="232" t="s">
        <v>349</v>
      </c>
      <c r="D147" s="140">
        <v>0</v>
      </c>
      <c r="E147" s="140"/>
      <c r="F147" s="163" t="str">
        <f t="shared" si="26"/>
        <v>-</v>
      </c>
    </row>
    <row r="148" ht="12.75" customHeight="1" spans="1:6">
      <c r="A148" s="108">
        <v>6817</v>
      </c>
      <c r="B148" s="111" t="s">
        <v>350</v>
      </c>
      <c r="C148" s="232" t="s">
        <v>351</v>
      </c>
      <c r="D148" s="140">
        <v>0</v>
      </c>
      <c r="E148" s="140"/>
      <c r="F148" s="163" t="str">
        <f t="shared" si="26"/>
        <v>-</v>
      </c>
    </row>
    <row r="149" ht="12.75" customHeight="1" spans="1:6">
      <c r="A149" s="108">
        <v>6818</v>
      </c>
      <c r="B149" s="109" t="s">
        <v>352</v>
      </c>
      <c r="C149" s="232" t="s">
        <v>353</v>
      </c>
      <c r="D149" s="140">
        <v>0</v>
      </c>
      <c r="E149" s="140"/>
      <c r="F149" s="163" t="str">
        <f t="shared" si="26"/>
        <v>-</v>
      </c>
    </row>
    <row r="150" ht="12.75" customHeight="1" spans="1:6">
      <c r="A150" s="108">
        <v>6819</v>
      </c>
      <c r="B150" s="109" t="s">
        <v>354</v>
      </c>
      <c r="C150" s="232" t="s">
        <v>355</v>
      </c>
      <c r="D150" s="140">
        <v>0</v>
      </c>
      <c r="E150" s="140"/>
      <c r="F150" s="163" t="str">
        <f t="shared" si="26"/>
        <v>-</v>
      </c>
    </row>
    <row r="151" ht="12.75" customHeight="1" spans="1:6">
      <c r="A151" s="108">
        <v>683</v>
      </c>
      <c r="B151" s="109" t="s">
        <v>356</v>
      </c>
      <c r="C151" s="232" t="s">
        <v>357</v>
      </c>
      <c r="D151" s="140">
        <v>0</v>
      </c>
      <c r="E151" s="140"/>
      <c r="F151" s="163" t="str">
        <f t="shared" si="26"/>
        <v>-</v>
      </c>
    </row>
    <row r="152" ht="12.75" customHeight="1" spans="1:6">
      <c r="A152" s="108">
        <v>3</v>
      </c>
      <c r="B152" s="109" t="s">
        <v>358</v>
      </c>
      <c r="C152" s="232" t="s">
        <v>64</v>
      </c>
      <c r="D152" s="138">
        <f>D153+D164+D202+D221+D230+D262+D273</f>
        <v>494104.07</v>
      </c>
      <c r="E152" s="138">
        <f>E153+E164+E202+E221+E230+E262+E273</f>
        <v>601375.93</v>
      </c>
      <c r="F152" s="163">
        <f t="shared" si="26"/>
        <v>121.710377734796</v>
      </c>
    </row>
    <row r="153" ht="12.75" customHeight="1" spans="1:6">
      <c r="A153" s="108">
        <v>31</v>
      </c>
      <c r="B153" s="109" t="s">
        <v>359</v>
      </c>
      <c r="C153" s="232" t="s">
        <v>35</v>
      </c>
      <c r="D153" s="138">
        <f t="shared" ref="D153:E153" si="30">D154+D159+D160</f>
        <v>455398.97</v>
      </c>
      <c r="E153" s="138">
        <f t="shared" si="30"/>
        <v>555273.2</v>
      </c>
      <c r="F153" s="163">
        <f t="shared" si="26"/>
        <v>121.931149734484</v>
      </c>
    </row>
    <row r="154" ht="12.75" customHeight="1" spans="1:6">
      <c r="A154" s="108">
        <v>311</v>
      </c>
      <c r="B154" s="109" t="s">
        <v>360</v>
      </c>
      <c r="C154" s="232" t="s">
        <v>361</v>
      </c>
      <c r="D154" s="138">
        <f t="shared" ref="D154:E154" si="31">SUM(D155:D158)</f>
        <v>366406.22</v>
      </c>
      <c r="E154" s="138">
        <f t="shared" si="31"/>
        <v>436990.21</v>
      </c>
      <c r="F154" s="163">
        <f t="shared" si="26"/>
        <v>119.263862387489</v>
      </c>
    </row>
    <row r="155" ht="12.75" customHeight="1" spans="1:6">
      <c r="A155" s="108">
        <v>3111</v>
      </c>
      <c r="B155" s="109" t="s">
        <v>362</v>
      </c>
      <c r="C155" s="232" t="s">
        <v>363</v>
      </c>
      <c r="D155" s="140">
        <v>366406.22</v>
      </c>
      <c r="E155" s="140">
        <v>436990.21</v>
      </c>
      <c r="F155" s="163">
        <f t="shared" si="26"/>
        <v>119.263862387489</v>
      </c>
    </row>
    <row r="156" ht="12.75" customHeight="1" spans="1:6">
      <c r="A156" s="108">
        <v>3112</v>
      </c>
      <c r="B156" s="109" t="s">
        <v>364</v>
      </c>
      <c r="C156" s="232" t="s">
        <v>365</v>
      </c>
      <c r="D156" s="140">
        <v>0</v>
      </c>
      <c r="E156" s="140"/>
      <c r="F156" s="163" t="str">
        <f t="shared" si="26"/>
        <v>-</v>
      </c>
    </row>
    <row r="157" ht="12.75" customHeight="1" spans="1:6">
      <c r="A157" s="108">
        <v>3113</v>
      </c>
      <c r="B157" s="111" t="s">
        <v>366</v>
      </c>
      <c r="C157" s="232" t="s">
        <v>367</v>
      </c>
      <c r="D157" s="140">
        <v>0</v>
      </c>
      <c r="E157" s="140"/>
      <c r="F157" s="163" t="str">
        <f t="shared" si="26"/>
        <v>-</v>
      </c>
    </row>
    <row r="158" ht="12.75" customHeight="1" spans="1:6">
      <c r="A158" s="108">
        <v>3114</v>
      </c>
      <c r="B158" s="111" t="s">
        <v>368</v>
      </c>
      <c r="C158" s="232" t="s">
        <v>369</v>
      </c>
      <c r="D158" s="140">
        <v>0</v>
      </c>
      <c r="E158" s="140"/>
      <c r="F158" s="163" t="str">
        <f t="shared" si="26"/>
        <v>-</v>
      </c>
    </row>
    <row r="159" ht="12.75" customHeight="1" spans="1:6">
      <c r="A159" s="108">
        <v>312</v>
      </c>
      <c r="B159" s="111" t="s">
        <v>370</v>
      </c>
      <c r="C159" s="232" t="s">
        <v>371</v>
      </c>
      <c r="D159" s="140">
        <v>11634.16</v>
      </c>
      <c r="E159" s="140">
        <v>11919.62</v>
      </c>
      <c r="F159" s="163">
        <f t="shared" si="26"/>
        <v>102.453636532418</v>
      </c>
    </row>
    <row r="160" ht="12.75" customHeight="1" spans="1:6">
      <c r="A160" s="108">
        <v>313</v>
      </c>
      <c r="B160" s="111" t="s">
        <v>372</v>
      </c>
      <c r="C160" s="232" t="s">
        <v>373</v>
      </c>
      <c r="D160" s="138">
        <f t="shared" ref="D160:E160" si="32">SUM(D161:D163)</f>
        <v>77358.59</v>
      </c>
      <c r="E160" s="138">
        <f t="shared" si="32"/>
        <v>106363.37</v>
      </c>
      <c r="F160" s="163">
        <f t="shared" si="26"/>
        <v>137.493935709014</v>
      </c>
    </row>
    <row r="161" ht="12.75" customHeight="1" spans="1:6">
      <c r="A161" s="108">
        <v>3131</v>
      </c>
      <c r="B161" s="111" t="s">
        <v>374</v>
      </c>
      <c r="C161" s="232" t="s">
        <v>375</v>
      </c>
      <c r="D161" s="140">
        <v>28726.21</v>
      </c>
      <c r="E161" s="140">
        <v>34259.99</v>
      </c>
      <c r="F161" s="163">
        <f t="shared" si="26"/>
        <v>119.263870869147</v>
      </c>
    </row>
    <row r="162" ht="12.75" customHeight="1" spans="1:6">
      <c r="A162" s="108">
        <v>3132</v>
      </c>
      <c r="B162" s="111" t="s">
        <v>376</v>
      </c>
      <c r="C162" s="232" t="s">
        <v>377</v>
      </c>
      <c r="D162" s="140">
        <v>48632.38</v>
      </c>
      <c r="E162" s="140">
        <v>72103.38</v>
      </c>
      <c r="F162" s="163">
        <f t="shared" si="26"/>
        <v>148.26208382152</v>
      </c>
    </row>
    <row r="163" ht="12.75" customHeight="1" spans="1:6">
      <c r="A163" s="108">
        <v>3133</v>
      </c>
      <c r="B163" s="109" t="s">
        <v>378</v>
      </c>
      <c r="C163" s="232" t="s">
        <v>379</v>
      </c>
      <c r="D163" s="140">
        <v>0</v>
      </c>
      <c r="E163" s="140"/>
      <c r="F163" s="163" t="str">
        <f t="shared" si="26"/>
        <v>-</v>
      </c>
    </row>
    <row r="164" ht="12.75" customHeight="1" spans="1:6">
      <c r="A164" s="110">
        <v>32</v>
      </c>
      <c r="B164" s="111" t="s">
        <v>380</v>
      </c>
      <c r="C164" s="232" t="s">
        <v>381</v>
      </c>
      <c r="D164" s="138">
        <f>D165+D170+D178+D188+D189+D194</f>
        <v>38351.72</v>
      </c>
      <c r="E164" s="138">
        <f>E165+E170+E178+E188+E189+E194</f>
        <v>45690.16</v>
      </c>
      <c r="F164" s="163">
        <f t="shared" si="26"/>
        <v>119.134578579527</v>
      </c>
    </row>
    <row r="165" ht="12.75" customHeight="1" spans="1:6">
      <c r="A165" s="108">
        <v>321</v>
      </c>
      <c r="B165" s="109" t="s">
        <v>382</v>
      </c>
      <c r="C165" s="232" t="s">
        <v>383</v>
      </c>
      <c r="D165" s="138">
        <f t="shared" ref="D165:E165" si="33">SUM(D166:D169)</f>
        <v>14809.08</v>
      </c>
      <c r="E165" s="138">
        <f t="shared" si="33"/>
        <v>20164.53</v>
      </c>
      <c r="F165" s="163">
        <f t="shared" si="26"/>
        <v>136.16328630813</v>
      </c>
    </row>
    <row r="166" ht="12.75" customHeight="1" spans="1:6">
      <c r="A166" s="108">
        <v>3211</v>
      </c>
      <c r="B166" s="109" t="s">
        <v>384</v>
      </c>
      <c r="C166" s="232" t="s">
        <v>385</v>
      </c>
      <c r="D166" s="140">
        <v>1033.2</v>
      </c>
      <c r="E166" s="140">
        <v>2482.6</v>
      </c>
      <c r="F166" s="163">
        <f t="shared" si="26"/>
        <v>240.282617111885</v>
      </c>
    </row>
    <row r="167" ht="12.75" customHeight="1" spans="1:6">
      <c r="A167" s="108">
        <v>3212</v>
      </c>
      <c r="B167" s="109" t="s">
        <v>386</v>
      </c>
      <c r="C167" s="232" t="s">
        <v>387</v>
      </c>
      <c r="D167" s="140">
        <v>13211.88</v>
      </c>
      <c r="E167" s="140">
        <v>14500.02</v>
      </c>
      <c r="F167" s="163">
        <f t="shared" si="26"/>
        <v>109.749861488297</v>
      </c>
    </row>
    <row r="168" ht="12.75" customHeight="1" spans="1:6">
      <c r="A168" s="108">
        <v>3213</v>
      </c>
      <c r="B168" s="109" t="s">
        <v>388</v>
      </c>
      <c r="C168" s="232" t="s">
        <v>389</v>
      </c>
      <c r="D168" s="140">
        <v>564</v>
      </c>
      <c r="E168" s="140">
        <v>3181.91</v>
      </c>
      <c r="F168" s="163">
        <f t="shared" si="26"/>
        <v>564.168439716312</v>
      </c>
    </row>
    <row r="169" ht="12.75" customHeight="1" spans="1:6">
      <c r="A169" s="108">
        <v>3214</v>
      </c>
      <c r="B169" s="109" t="s">
        <v>390</v>
      </c>
      <c r="C169" s="232" t="s">
        <v>391</v>
      </c>
      <c r="D169" s="140">
        <v>0</v>
      </c>
      <c r="E169" s="140"/>
      <c r="F169" s="163" t="str">
        <f t="shared" si="26"/>
        <v>-</v>
      </c>
    </row>
    <row r="170" ht="12.75" customHeight="1" spans="1:6">
      <c r="A170" s="108">
        <v>322</v>
      </c>
      <c r="B170" s="109" t="s">
        <v>392</v>
      </c>
      <c r="C170" s="232" t="s">
        <v>393</v>
      </c>
      <c r="D170" s="138">
        <f t="shared" ref="D170:E170" si="34">SUM(D171:D177)</f>
        <v>10388.79</v>
      </c>
      <c r="E170" s="138">
        <f t="shared" si="34"/>
        <v>12379.68</v>
      </c>
      <c r="F170" s="163">
        <f t="shared" si="26"/>
        <v>119.163829473885</v>
      </c>
    </row>
    <row r="171" ht="12.75" customHeight="1" spans="1:6">
      <c r="A171" s="108">
        <v>3221</v>
      </c>
      <c r="B171" s="109" t="s">
        <v>394</v>
      </c>
      <c r="C171" s="232" t="s">
        <v>395</v>
      </c>
      <c r="D171" s="140">
        <v>929.42</v>
      </c>
      <c r="E171" s="140">
        <v>1844.03</v>
      </c>
      <c r="F171" s="163">
        <f t="shared" si="26"/>
        <v>198.406533106669</v>
      </c>
    </row>
    <row r="172" ht="12.75" customHeight="1" spans="1:6">
      <c r="A172" s="108">
        <v>3222</v>
      </c>
      <c r="B172" s="109" t="s">
        <v>396</v>
      </c>
      <c r="C172" s="232" t="s">
        <v>397</v>
      </c>
      <c r="D172" s="140">
        <v>0</v>
      </c>
      <c r="E172" s="140">
        <v>680.2</v>
      </c>
      <c r="F172" s="163" t="str">
        <f t="shared" si="26"/>
        <v>-</v>
      </c>
    </row>
    <row r="173" ht="12.75" customHeight="1" spans="1:6">
      <c r="A173" s="108">
        <v>3223</v>
      </c>
      <c r="B173" s="111" t="s">
        <v>398</v>
      </c>
      <c r="C173" s="232" t="s">
        <v>399</v>
      </c>
      <c r="D173" s="140">
        <v>1962.63</v>
      </c>
      <c r="E173" s="140">
        <v>3557.81</v>
      </c>
      <c r="F173" s="163">
        <f t="shared" si="26"/>
        <v>181.277673326098</v>
      </c>
    </row>
    <row r="174" ht="12.75" customHeight="1" spans="1:6">
      <c r="A174" s="108">
        <v>3224</v>
      </c>
      <c r="B174" s="111" t="s">
        <v>400</v>
      </c>
      <c r="C174" s="232" t="s">
        <v>401</v>
      </c>
      <c r="D174" s="140">
        <v>810.61</v>
      </c>
      <c r="E174" s="140">
        <v>1188.33</v>
      </c>
      <c r="F174" s="163">
        <f t="shared" si="26"/>
        <v>146.597007192115</v>
      </c>
    </row>
    <row r="175" ht="12.75" customHeight="1" spans="1:6">
      <c r="A175" s="108">
        <v>3225</v>
      </c>
      <c r="B175" s="111" t="s">
        <v>402</v>
      </c>
      <c r="C175" s="232" t="s">
        <v>403</v>
      </c>
      <c r="D175" s="140">
        <v>1681.17</v>
      </c>
      <c r="E175" s="140">
        <v>602.06</v>
      </c>
      <c r="F175" s="163">
        <f t="shared" si="26"/>
        <v>35.8119642867765</v>
      </c>
    </row>
    <row r="176" ht="12.75" customHeight="1" spans="1:6">
      <c r="A176" s="108">
        <v>3226</v>
      </c>
      <c r="B176" s="111" t="s">
        <v>404</v>
      </c>
      <c r="C176" s="232" t="s">
        <v>405</v>
      </c>
      <c r="D176" s="140">
        <v>0</v>
      </c>
      <c r="E176" s="140"/>
      <c r="F176" s="163" t="str">
        <f t="shared" si="26"/>
        <v>-</v>
      </c>
    </row>
    <row r="177" ht="12.75" customHeight="1" spans="1:6">
      <c r="A177" s="108">
        <v>3227</v>
      </c>
      <c r="B177" s="111" t="s">
        <v>406</v>
      </c>
      <c r="C177" s="232" t="s">
        <v>407</v>
      </c>
      <c r="D177" s="140">
        <v>5004.96</v>
      </c>
      <c r="E177" s="140">
        <v>4507.25</v>
      </c>
      <c r="F177" s="163">
        <f t="shared" si="26"/>
        <v>90.0556647805377</v>
      </c>
    </row>
    <row r="178" ht="12.75" customHeight="1" spans="1:6">
      <c r="A178" s="108">
        <v>323</v>
      </c>
      <c r="B178" s="111" t="s">
        <v>408</v>
      </c>
      <c r="C178" s="232" t="s">
        <v>409</v>
      </c>
      <c r="D178" s="138">
        <f t="shared" ref="D178:E178" si="35">SUM(D179:D187)</f>
        <v>11794.72</v>
      </c>
      <c r="E178" s="138">
        <f t="shared" si="35"/>
        <v>11675.61</v>
      </c>
      <c r="F178" s="163">
        <f t="shared" si="26"/>
        <v>98.9901413513844</v>
      </c>
    </row>
    <row r="179" ht="12.75" customHeight="1" spans="1:6">
      <c r="A179" s="108">
        <v>3231</v>
      </c>
      <c r="B179" s="111" t="s">
        <v>410</v>
      </c>
      <c r="C179" s="232" t="s">
        <v>411</v>
      </c>
      <c r="D179" s="140">
        <v>1138.98</v>
      </c>
      <c r="E179" s="140">
        <v>1079.15</v>
      </c>
      <c r="F179" s="163">
        <f t="shared" si="26"/>
        <v>94.7470543819909</v>
      </c>
    </row>
    <row r="180" ht="12.75" customHeight="1" spans="1:6">
      <c r="A180" s="108">
        <v>3232</v>
      </c>
      <c r="B180" s="111" t="s">
        <v>412</v>
      </c>
      <c r="C180" s="232" t="s">
        <v>413</v>
      </c>
      <c r="D180" s="140">
        <v>1586.95</v>
      </c>
      <c r="E180" s="140">
        <v>2223.37</v>
      </c>
      <c r="F180" s="163">
        <f t="shared" si="26"/>
        <v>140.10334289045</v>
      </c>
    </row>
    <row r="181" ht="12.75" customHeight="1" spans="1:6">
      <c r="A181" s="108">
        <v>3233</v>
      </c>
      <c r="B181" s="111" t="s">
        <v>414</v>
      </c>
      <c r="C181" s="232" t="s">
        <v>415</v>
      </c>
      <c r="D181" s="140">
        <v>0</v>
      </c>
      <c r="E181" s="140"/>
      <c r="F181" s="163" t="str">
        <f t="shared" si="26"/>
        <v>-</v>
      </c>
    </row>
    <row r="182" ht="12.75" customHeight="1" spans="1:6">
      <c r="A182" s="108">
        <v>3234</v>
      </c>
      <c r="B182" s="111" t="s">
        <v>416</v>
      </c>
      <c r="C182" s="232" t="s">
        <v>417</v>
      </c>
      <c r="D182" s="140">
        <v>0</v>
      </c>
      <c r="E182" s="140"/>
      <c r="F182" s="163" t="str">
        <f t="shared" si="26"/>
        <v>-</v>
      </c>
    </row>
    <row r="183" ht="12.75" customHeight="1" spans="1:6">
      <c r="A183" s="108">
        <v>3235</v>
      </c>
      <c r="B183" s="109" t="s">
        <v>418</v>
      </c>
      <c r="C183" s="232" t="s">
        <v>419</v>
      </c>
      <c r="D183" s="140">
        <v>93.75</v>
      </c>
      <c r="E183" s="140">
        <v>18.45</v>
      </c>
      <c r="F183" s="163">
        <f t="shared" si="26"/>
        <v>19.68</v>
      </c>
    </row>
    <row r="184" ht="12.75" customHeight="1" spans="1:6">
      <c r="A184" s="108">
        <v>3236</v>
      </c>
      <c r="B184" s="109" t="s">
        <v>420</v>
      </c>
      <c r="C184" s="232" t="s">
        <v>421</v>
      </c>
      <c r="D184" s="140">
        <v>347.45</v>
      </c>
      <c r="E184" s="140">
        <v>552.82</v>
      </c>
      <c r="F184" s="163">
        <f t="shared" si="26"/>
        <v>159.107785292848</v>
      </c>
    </row>
    <row r="185" ht="12.75" customHeight="1" spans="1:6">
      <c r="A185" s="108">
        <v>3237</v>
      </c>
      <c r="B185" s="109" t="s">
        <v>422</v>
      </c>
      <c r="C185" s="232" t="s">
        <v>423</v>
      </c>
      <c r="D185" s="140">
        <v>7452.4</v>
      </c>
      <c r="E185" s="140">
        <v>6470.23</v>
      </c>
      <c r="F185" s="163">
        <f t="shared" si="26"/>
        <v>86.8207557296978</v>
      </c>
    </row>
    <row r="186" ht="12.75" customHeight="1" spans="1:6">
      <c r="A186" s="108">
        <v>3238</v>
      </c>
      <c r="B186" s="109" t="s">
        <v>424</v>
      </c>
      <c r="C186" s="232" t="s">
        <v>425</v>
      </c>
      <c r="D186" s="140">
        <v>140.19</v>
      </c>
      <c r="E186" s="140">
        <v>275.34</v>
      </c>
      <c r="F186" s="163">
        <f t="shared" si="26"/>
        <v>196.40487909266</v>
      </c>
    </row>
    <row r="187" ht="12.75" customHeight="1" spans="1:6">
      <c r="A187" s="108">
        <v>3239</v>
      </c>
      <c r="B187" s="109" t="s">
        <v>426</v>
      </c>
      <c r="C187" s="232" t="s">
        <v>427</v>
      </c>
      <c r="D187" s="140">
        <v>1035</v>
      </c>
      <c r="E187" s="140">
        <v>1056.25</v>
      </c>
      <c r="F187" s="163">
        <f t="shared" si="26"/>
        <v>102.053140096618</v>
      </c>
    </row>
    <row r="188" ht="12.75" customHeight="1" spans="1:6">
      <c r="A188" s="108">
        <v>324</v>
      </c>
      <c r="B188" s="109" t="s">
        <v>428</v>
      </c>
      <c r="C188" s="232" t="s">
        <v>429</v>
      </c>
      <c r="D188" s="140">
        <v>0</v>
      </c>
      <c r="E188" s="140"/>
      <c r="F188" s="163" t="str">
        <f t="shared" si="26"/>
        <v>-</v>
      </c>
    </row>
    <row r="189" ht="24" spans="1:6">
      <c r="A189" s="110" t="s">
        <v>430</v>
      </c>
      <c r="B189" s="111" t="s">
        <v>431</v>
      </c>
      <c r="C189" s="233" t="s">
        <v>430</v>
      </c>
      <c r="D189" s="138">
        <f>SUM(D190:D193)</f>
        <v>0</v>
      </c>
      <c r="E189" s="138">
        <f>SUM(E190:E193)</f>
        <v>0</v>
      </c>
      <c r="F189" s="163" t="str">
        <f t="shared" si="26"/>
        <v>-</v>
      </c>
    </row>
    <row r="190" ht="12.75" customHeight="1" spans="1:6">
      <c r="A190" s="110" t="s">
        <v>432</v>
      </c>
      <c r="B190" s="111" t="s">
        <v>433</v>
      </c>
      <c r="C190" s="233" t="s">
        <v>432</v>
      </c>
      <c r="D190" s="141"/>
      <c r="E190" s="141"/>
      <c r="F190" s="195" t="str">
        <f t="shared" si="26"/>
        <v>-</v>
      </c>
    </row>
    <row r="191" ht="12.75" customHeight="1" spans="1:6">
      <c r="A191" s="110" t="s">
        <v>434</v>
      </c>
      <c r="B191" s="111" t="s">
        <v>435</v>
      </c>
      <c r="C191" s="233" t="s">
        <v>434</v>
      </c>
      <c r="D191" s="141"/>
      <c r="E191" s="141"/>
      <c r="F191" s="195" t="str">
        <f t="shared" si="26"/>
        <v>-</v>
      </c>
    </row>
    <row r="192" ht="12.75" customHeight="1" spans="1:6">
      <c r="A192" s="110" t="s">
        <v>436</v>
      </c>
      <c r="B192" s="111" t="s">
        <v>437</v>
      </c>
      <c r="C192" s="233" t="s">
        <v>436</v>
      </c>
      <c r="D192" s="141"/>
      <c r="E192" s="141"/>
      <c r="F192" s="195" t="str">
        <f t="shared" si="26"/>
        <v>-</v>
      </c>
    </row>
    <row r="193" ht="12.75" customHeight="1" spans="1:6">
      <c r="A193" s="110" t="s">
        <v>438</v>
      </c>
      <c r="B193" s="111" t="s">
        <v>439</v>
      </c>
      <c r="C193" s="233" t="s">
        <v>438</v>
      </c>
      <c r="D193" s="141"/>
      <c r="E193" s="141"/>
      <c r="F193" s="195" t="str">
        <f t="shared" si="26"/>
        <v>-</v>
      </c>
    </row>
    <row r="194" ht="12.75" customHeight="1" spans="1:6">
      <c r="A194" s="108">
        <v>329</v>
      </c>
      <c r="B194" s="109" t="s">
        <v>440</v>
      </c>
      <c r="C194" s="232" t="s">
        <v>441</v>
      </c>
      <c r="D194" s="138">
        <f t="shared" ref="D194:E194" si="36">SUM(D195:D201)</f>
        <v>1359.13</v>
      </c>
      <c r="E194" s="138">
        <f t="shared" si="36"/>
        <v>1470.34</v>
      </c>
      <c r="F194" s="163">
        <f t="shared" si="26"/>
        <v>108.182440237505</v>
      </c>
    </row>
    <row r="195" ht="12.75" customHeight="1" spans="1:6">
      <c r="A195" s="108">
        <v>3291</v>
      </c>
      <c r="B195" s="162" t="s">
        <v>442</v>
      </c>
      <c r="C195" s="232" t="s">
        <v>443</v>
      </c>
      <c r="D195" s="140">
        <v>0</v>
      </c>
      <c r="E195" s="140"/>
      <c r="F195" s="163" t="str">
        <f t="shared" si="26"/>
        <v>-</v>
      </c>
    </row>
    <row r="196" ht="12.75" customHeight="1" spans="1:6">
      <c r="A196" s="108">
        <v>3292</v>
      </c>
      <c r="B196" s="109" t="s">
        <v>444</v>
      </c>
      <c r="C196" s="232" t="s">
        <v>445</v>
      </c>
      <c r="D196" s="140">
        <v>1359.13</v>
      </c>
      <c r="E196" s="140">
        <v>1359.13</v>
      </c>
      <c r="F196" s="163">
        <f t="shared" si="26"/>
        <v>100</v>
      </c>
    </row>
    <row r="197" ht="12.75" customHeight="1" spans="1:6">
      <c r="A197" s="108">
        <v>3293</v>
      </c>
      <c r="B197" s="109" t="s">
        <v>446</v>
      </c>
      <c r="C197" s="232" t="s">
        <v>447</v>
      </c>
      <c r="D197" s="140">
        <v>0</v>
      </c>
      <c r="E197" s="140">
        <v>111.21</v>
      </c>
      <c r="F197" s="163" t="str">
        <f t="shared" si="26"/>
        <v>-</v>
      </c>
    </row>
    <row r="198" ht="12.75" customHeight="1" spans="1:6">
      <c r="A198" s="108">
        <v>3294</v>
      </c>
      <c r="B198" s="109" t="s">
        <v>448</v>
      </c>
      <c r="C198" s="232" t="s">
        <v>449</v>
      </c>
      <c r="D198" s="140">
        <v>0</v>
      </c>
      <c r="E198" s="140"/>
      <c r="F198" s="163" t="str">
        <f t="shared" si="26"/>
        <v>-</v>
      </c>
    </row>
    <row r="199" ht="12.75" customHeight="1" spans="1:6">
      <c r="A199" s="108">
        <v>3295</v>
      </c>
      <c r="B199" s="109" t="s">
        <v>450</v>
      </c>
      <c r="C199" s="232" t="s">
        <v>451</v>
      </c>
      <c r="D199" s="140">
        <v>0</v>
      </c>
      <c r="E199" s="140"/>
      <c r="F199" s="163" t="str">
        <f t="shared" si="26"/>
        <v>-</v>
      </c>
    </row>
    <row r="200" ht="12.75" customHeight="1" spans="1:6">
      <c r="A200" s="108" t="s">
        <v>452</v>
      </c>
      <c r="B200" s="109" t="s">
        <v>453</v>
      </c>
      <c r="C200" s="232" t="s">
        <v>452</v>
      </c>
      <c r="D200" s="140">
        <v>0</v>
      </c>
      <c r="E200" s="140"/>
      <c r="F200" s="163" t="str">
        <f t="shared" si="26"/>
        <v>-</v>
      </c>
    </row>
    <row r="201" ht="12.75" customHeight="1" spans="1:6">
      <c r="A201" s="108">
        <v>3299</v>
      </c>
      <c r="B201" s="109" t="s">
        <v>454</v>
      </c>
      <c r="C201" s="232" t="s">
        <v>455</v>
      </c>
      <c r="D201" s="140">
        <v>0</v>
      </c>
      <c r="E201" s="140"/>
      <c r="F201" s="163" t="str">
        <f t="shared" si="26"/>
        <v>-</v>
      </c>
    </row>
    <row r="202" ht="12.75" customHeight="1" spans="1:6">
      <c r="A202" s="108">
        <v>34</v>
      </c>
      <c r="B202" s="162" t="s">
        <v>456</v>
      </c>
      <c r="C202" s="232" t="s">
        <v>457</v>
      </c>
      <c r="D202" s="138">
        <f t="shared" ref="D202:E202" si="37">D203+D208+D216</f>
        <v>353.38</v>
      </c>
      <c r="E202" s="138">
        <f t="shared" si="37"/>
        <v>412.57</v>
      </c>
      <c r="F202" s="163">
        <f t="shared" si="26"/>
        <v>116.749674571283</v>
      </c>
    </row>
    <row r="203" ht="12.75" customHeight="1" spans="1:6">
      <c r="A203" s="108">
        <v>341</v>
      </c>
      <c r="B203" s="109" t="s">
        <v>458</v>
      </c>
      <c r="C203" s="232" t="s">
        <v>459</v>
      </c>
      <c r="D203" s="138">
        <f t="shared" ref="D203:E203" si="38">SUM(D204:D207)</f>
        <v>0</v>
      </c>
      <c r="E203" s="138">
        <f t="shared" si="38"/>
        <v>0</v>
      </c>
      <c r="F203" s="163" t="str">
        <f t="shared" si="26"/>
        <v>-</v>
      </c>
    </row>
    <row r="204" ht="12.75" customHeight="1" spans="1:6">
      <c r="A204" s="108">
        <v>3411</v>
      </c>
      <c r="B204" s="109" t="s">
        <v>460</v>
      </c>
      <c r="C204" s="232" t="s">
        <v>461</v>
      </c>
      <c r="D204" s="140">
        <v>0</v>
      </c>
      <c r="E204" s="140"/>
      <c r="F204" s="163" t="str">
        <f t="shared" si="26"/>
        <v>-</v>
      </c>
    </row>
    <row r="205" ht="12.75" customHeight="1" spans="1:6">
      <c r="A205" s="108">
        <v>3412</v>
      </c>
      <c r="B205" s="109" t="s">
        <v>462</v>
      </c>
      <c r="C205" s="232" t="s">
        <v>463</v>
      </c>
      <c r="D205" s="140">
        <v>0</v>
      </c>
      <c r="E205" s="140"/>
      <c r="F205" s="163" t="str">
        <f t="shared" si="26"/>
        <v>-</v>
      </c>
    </row>
    <row r="206" ht="12.75" customHeight="1" spans="1:6">
      <c r="A206" s="108">
        <v>3413</v>
      </c>
      <c r="B206" s="109" t="s">
        <v>464</v>
      </c>
      <c r="C206" s="232" t="s">
        <v>465</v>
      </c>
      <c r="D206" s="140">
        <v>0</v>
      </c>
      <c r="E206" s="140"/>
      <c r="F206" s="163" t="str">
        <f t="shared" si="26"/>
        <v>-</v>
      </c>
    </row>
    <row r="207" ht="12.75" customHeight="1" spans="1:6">
      <c r="A207" s="108">
        <v>3419</v>
      </c>
      <c r="B207" s="109" t="s">
        <v>466</v>
      </c>
      <c r="C207" s="232" t="s">
        <v>467</v>
      </c>
      <c r="D207" s="140">
        <v>0</v>
      </c>
      <c r="E207" s="140"/>
      <c r="F207" s="163" t="str">
        <f t="shared" si="26"/>
        <v>-</v>
      </c>
    </row>
    <row r="208" ht="12.75" customHeight="1" spans="1:6">
      <c r="A208" s="108">
        <v>342</v>
      </c>
      <c r="B208" s="109" t="s">
        <v>468</v>
      </c>
      <c r="C208" s="232" t="s">
        <v>469</v>
      </c>
      <c r="D208" s="138">
        <f t="shared" ref="D208:E208" si="39">SUM(D209:D215)</f>
        <v>0</v>
      </c>
      <c r="E208" s="138">
        <f t="shared" si="39"/>
        <v>0</v>
      </c>
      <c r="F208" s="163" t="str">
        <f t="shared" si="26"/>
        <v>-</v>
      </c>
    </row>
    <row r="209" ht="24" spans="1:6">
      <c r="A209" s="108">
        <v>3421</v>
      </c>
      <c r="B209" s="109" t="s">
        <v>470</v>
      </c>
      <c r="C209" s="232" t="s">
        <v>471</v>
      </c>
      <c r="D209" s="140">
        <v>0</v>
      </c>
      <c r="E209" s="140"/>
      <c r="F209" s="163" t="str">
        <f t="shared" si="26"/>
        <v>-</v>
      </c>
    </row>
    <row r="210" ht="24" spans="1:6">
      <c r="A210" s="108">
        <v>3422</v>
      </c>
      <c r="B210" s="162" t="s">
        <v>472</v>
      </c>
      <c r="C210" s="232" t="s">
        <v>473</v>
      </c>
      <c r="D210" s="140">
        <v>0</v>
      </c>
      <c r="E210" s="140"/>
      <c r="F210" s="163" t="str">
        <f t="shared" si="26"/>
        <v>-</v>
      </c>
    </row>
    <row r="211" ht="24" spans="1:6">
      <c r="A211" s="108">
        <v>3423</v>
      </c>
      <c r="B211" s="162" t="s">
        <v>474</v>
      </c>
      <c r="C211" s="232" t="s">
        <v>475</v>
      </c>
      <c r="D211" s="140">
        <v>0</v>
      </c>
      <c r="E211" s="140"/>
      <c r="F211" s="163" t="str">
        <f t="shared" si="26"/>
        <v>-</v>
      </c>
    </row>
    <row r="212" ht="12.75" customHeight="1" spans="1:6">
      <c r="A212" s="108">
        <v>3425</v>
      </c>
      <c r="B212" s="109" t="s">
        <v>476</v>
      </c>
      <c r="C212" s="232" t="s">
        <v>477</v>
      </c>
      <c r="D212" s="140">
        <v>0</v>
      </c>
      <c r="E212" s="140"/>
      <c r="F212" s="163" t="str">
        <f t="shared" si="26"/>
        <v>-</v>
      </c>
    </row>
    <row r="213" ht="12.75" customHeight="1" spans="1:6">
      <c r="A213" s="108">
        <v>3426</v>
      </c>
      <c r="B213" s="109" t="s">
        <v>478</v>
      </c>
      <c r="C213" s="232" t="s">
        <v>479</v>
      </c>
      <c r="D213" s="140">
        <v>0</v>
      </c>
      <c r="E213" s="140"/>
      <c r="F213" s="163" t="str">
        <f t="shared" si="26"/>
        <v>-</v>
      </c>
    </row>
    <row r="214" ht="24" spans="1:6">
      <c r="A214" s="108">
        <v>3427</v>
      </c>
      <c r="B214" s="109" t="s">
        <v>480</v>
      </c>
      <c r="C214" s="232" t="s">
        <v>481</v>
      </c>
      <c r="D214" s="140">
        <v>0</v>
      </c>
      <c r="E214" s="140"/>
      <c r="F214" s="163" t="str">
        <f t="shared" si="26"/>
        <v>-</v>
      </c>
    </row>
    <row r="215" ht="12.75" customHeight="1" spans="1:6">
      <c r="A215" s="108">
        <v>3428</v>
      </c>
      <c r="B215" s="109" t="s">
        <v>482</v>
      </c>
      <c r="C215" s="232" t="s">
        <v>483</v>
      </c>
      <c r="D215" s="140">
        <v>0</v>
      </c>
      <c r="E215" s="140"/>
      <c r="F215" s="163" t="str">
        <f t="shared" si="26"/>
        <v>-</v>
      </c>
    </row>
    <row r="216" ht="12.75" customHeight="1" spans="1:6">
      <c r="A216" s="108">
        <v>343</v>
      </c>
      <c r="B216" s="111" t="s">
        <v>484</v>
      </c>
      <c r="C216" s="232" t="s">
        <v>485</v>
      </c>
      <c r="D216" s="138">
        <f t="shared" ref="D216:E216" si="40">SUM(D217:D220)</f>
        <v>353.38</v>
      </c>
      <c r="E216" s="138">
        <f t="shared" si="40"/>
        <v>412.57</v>
      </c>
      <c r="F216" s="163">
        <f t="shared" si="26"/>
        <v>116.749674571283</v>
      </c>
    </row>
    <row r="217" ht="12.75" customHeight="1" spans="1:6">
      <c r="A217" s="108">
        <v>3431</v>
      </c>
      <c r="B217" s="197" t="s">
        <v>486</v>
      </c>
      <c r="C217" s="232" t="s">
        <v>487</v>
      </c>
      <c r="D217" s="140">
        <v>353.27</v>
      </c>
      <c r="E217" s="140">
        <v>411.14</v>
      </c>
      <c r="F217" s="163">
        <f t="shared" si="26"/>
        <v>116.38123814646</v>
      </c>
    </row>
    <row r="218" ht="12.75" customHeight="1" spans="1:6">
      <c r="A218" s="108">
        <v>3432</v>
      </c>
      <c r="B218" s="111" t="s">
        <v>488</v>
      </c>
      <c r="C218" s="232" t="s">
        <v>489</v>
      </c>
      <c r="D218" s="140">
        <v>0</v>
      </c>
      <c r="E218" s="140"/>
      <c r="F218" s="163" t="str">
        <f t="shared" si="26"/>
        <v>-</v>
      </c>
    </row>
    <row r="219" ht="12.75" customHeight="1" spans="1:6">
      <c r="A219" s="108">
        <v>3433</v>
      </c>
      <c r="B219" s="111" t="s">
        <v>490</v>
      </c>
      <c r="C219" s="232" t="s">
        <v>491</v>
      </c>
      <c r="D219" s="140">
        <v>0.11</v>
      </c>
      <c r="E219" s="140">
        <v>1.43</v>
      </c>
      <c r="F219" s="163">
        <f t="shared" si="26"/>
        <v>1300</v>
      </c>
    </row>
    <row r="220" ht="12.75" customHeight="1" spans="1:6">
      <c r="A220" s="108">
        <v>3434</v>
      </c>
      <c r="B220" s="111" t="s">
        <v>492</v>
      </c>
      <c r="C220" s="232" t="s">
        <v>493</v>
      </c>
      <c r="D220" s="140">
        <v>0</v>
      </c>
      <c r="E220" s="140"/>
      <c r="F220" s="163" t="str">
        <f t="shared" si="26"/>
        <v>-</v>
      </c>
    </row>
    <row r="221" ht="12.75" customHeight="1" spans="1:6">
      <c r="A221" s="108">
        <v>35</v>
      </c>
      <c r="B221" s="111" t="s">
        <v>494</v>
      </c>
      <c r="C221" s="232" t="s">
        <v>495</v>
      </c>
      <c r="D221" s="138">
        <f t="shared" ref="D221:E221" si="41">D222+D225+D229</f>
        <v>0</v>
      </c>
      <c r="E221" s="138">
        <f t="shared" si="41"/>
        <v>0</v>
      </c>
      <c r="F221" s="163" t="str">
        <f t="shared" si="26"/>
        <v>-</v>
      </c>
    </row>
    <row r="222" ht="24" spans="1:6">
      <c r="A222" s="108">
        <v>351</v>
      </c>
      <c r="B222" s="111" t="s">
        <v>496</v>
      </c>
      <c r="C222" s="232" t="s">
        <v>497</v>
      </c>
      <c r="D222" s="138">
        <f t="shared" ref="D222:E222" si="42">SUM(D223:D224)</f>
        <v>0</v>
      </c>
      <c r="E222" s="138">
        <f t="shared" si="42"/>
        <v>0</v>
      </c>
      <c r="F222" s="163" t="str">
        <f t="shared" si="26"/>
        <v>-</v>
      </c>
    </row>
    <row r="223" ht="12.75" customHeight="1" spans="1:6">
      <c r="A223" s="108">
        <v>3511</v>
      </c>
      <c r="B223" s="111" t="s">
        <v>498</v>
      </c>
      <c r="C223" s="232" t="s">
        <v>499</v>
      </c>
      <c r="D223" s="140">
        <v>0</v>
      </c>
      <c r="E223" s="140"/>
      <c r="F223" s="163" t="str">
        <f t="shared" si="26"/>
        <v>-</v>
      </c>
    </row>
    <row r="224" ht="12.75" customHeight="1" spans="1:6">
      <c r="A224" s="108">
        <v>3512</v>
      </c>
      <c r="B224" s="111" t="s">
        <v>500</v>
      </c>
      <c r="C224" s="232" t="s">
        <v>501</v>
      </c>
      <c r="D224" s="140">
        <v>0</v>
      </c>
      <c r="E224" s="140"/>
      <c r="F224" s="163" t="str">
        <f t="shared" si="26"/>
        <v>-</v>
      </c>
    </row>
    <row r="225" ht="36" spans="1:6">
      <c r="A225" s="108">
        <v>352</v>
      </c>
      <c r="B225" s="111" t="s">
        <v>502</v>
      </c>
      <c r="C225" s="232" t="s">
        <v>503</v>
      </c>
      <c r="D225" s="138">
        <f t="shared" ref="D225:E225" si="43">SUM(D226:D228)</f>
        <v>0</v>
      </c>
      <c r="E225" s="138">
        <f t="shared" si="43"/>
        <v>0</v>
      </c>
      <c r="F225" s="163" t="str">
        <f t="shared" si="26"/>
        <v>-</v>
      </c>
    </row>
    <row r="226" ht="12.75" customHeight="1" spans="1:6">
      <c r="A226" s="108">
        <v>3521</v>
      </c>
      <c r="B226" s="111" t="s">
        <v>504</v>
      </c>
      <c r="C226" s="232" t="s">
        <v>505</v>
      </c>
      <c r="D226" s="140">
        <v>0</v>
      </c>
      <c r="E226" s="140"/>
      <c r="F226" s="163" t="str">
        <f t="shared" si="26"/>
        <v>-</v>
      </c>
    </row>
    <row r="227" ht="12.75" customHeight="1" spans="1:6">
      <c r="A227" s="108">
        <v>3522</v>
      </c>
      <c r="B227" s="111" t="s">
        <v>506</v>
      </c>
      <c r="C227" s="232" t="s">
        <v>507</v>
      </c>
      <c r="D227" s="140">
        <v>0</v>
      </c>
      <c r="E227" s="140"/>
      <c r="F227" s="163" t="str">
        <f t="shared" si="26"/>
        <v>-</v>
      </c>
    </row>
    <row r="228" ht="12.75" customHeight="1" spans="1:6">
      <c r="A228" s="108">
        <v>3523</v>
      </c>
      <c r="B228" s="109" t="s">
        <v>508</v>
      </c>
      <c r="C228" s="232" t="s">
        <v>509</v>
      </c>
      <c r="D228" s="140">
        <v>0</v>
      </c>
      <c r="E228" s="140"/>
      <c r="F228" s="163" t="str">
        <f t="shared" si="26"/>
        <v>-</v>
      </c>
    </row>
    <row r="229" ht="24" spans="1:6">
      <c r="A229" s="108" t="s">
        <v>510</v>
      </c>
      <c r="B229" s="109" t="s">
        <v>511</v>
      </c>
      <c r="C229" s="232" t="s">
        <v>510</v>
      </c>
      <c r="D229" s="140">
        <v>0</v>
      </c>
      <c r="E229" s="140"/>
      <c r="F229" s="163" t="str">
        <f t="shared" si="26"/>
        <v>-</v>
      </c>
    </row>
    <row r="230" ht="24" spans="1:6">
      <c r="A230" s="108">
        <v>36</v>
      </c>
      <c r="B230" s="111" t="s">
        <v>512</v>
      </c>
      <c r="C230" s="232" t="s">
        <v>513</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514</v>
      </c>
      <c r="C231" s="232" t="s">
        <v>515</v>
      </c>
      <c r="D231" s="138">
        <f t="shared" ref="D231:E231" si="45">SUM(D232:D233)</f>
        <v>0</v>
      </c>
      <c r="E231" s="138">
        <f t="shared" si="45"/>
        <v>0</v>
      </c>
      <c r="F231" s="163" t="str">
        <f t="shared" si="44"/>
        <v>-</v>
      </c>
    </row>
    <row r="232" ht="12.75" customHeight="1" spans="1:6">
      <c r="A232" s="108">
        <v>3611</v>
      </c>
      <c r="B232" s="109" t="s">
        <v>516</v>
      </c>
      <c r="C232" s="232" t="s">
        <v>517</v>
      </c>
      <c r="D232" s="140">
        <v>0</v>
      </c>
      <c r="E232" s="140"/>
      <c r="F232" s="163" t="str">
        <f t="shared" si="44"/>
        <v>-</v>
      </c>
    </row>
    <row r="233" ht="12.75" customHeight="1" spans="1:6">
      <c r="A233" s="108">
        <v>3612</v>
      </c>
      <c r="B233" s="109" t="s">
        <v>518</v>
      </c>
      <c r="C233" s="232" t="s">
        <v>519</v>
      </c>
      <c r="D233" s="140">
        <v>0</v>
      </c>
      <c r="E233" s="140"/>
      <c r="F233" s="163" t="str">
        <f t="shared" si="44"/>
        <v>-</v>
      </c>
    </row>
    <row r="234" ht="24" spans="1:6">
      <c r="A234" s="108">
        <v>362</v>
      </c>
      <c r="B234" s="109" t="s">
        <v>520</v>
      </c>
      <c r="C234" s="232" t="s">
        <v>521</v>
      </c>
      <c r="D234" s="138">
        <f t="shared" ref="D234:E234" si="46">SUM(D235:D236)</f>
        <v>0</v>
      </c>
      <c r="E234" s="138">
        <f t="shared" si="46"/>
        <v>0</v>
      </c>
      <c r="F234" s="163" t="str">
        <f t="shared" si="44"/>
        <v>-</v>
      </c>
    </row>
    <row r="235" ht="12.75" customHeight="1" spans="1:6">
      <c r="A235" s="108">
        <v>3621</v>
      </c>
      <c r="B235" s="111" t="s">
        <v>522</v>
      </c>
      <c r="C235" s="232" t="s">
        <v>523</v>
      </c>
      <c r="D235" s="140">
        <v>0</v>
      </c>
      <c r="E235" s="140"/>
      <c r="F235" s="163" t="str">
        <f t="shared" si="44"/>
        <v>-</v>
      </c>
    </row>
    <row r="236" ht="24" spans="1:6">
      <c r="A236" s="108">
        <v>3622</v>
      </c>
      <c r="B236" s="111" t="s">
        <v>524</v>
      </c>
      <c r="C236" s="232" t="s">
        <v>525</v>
      </c>
      <c r="D236" s="140">
        <v>0</v>
      </c>
      <c r="E236" s="140"/>
      <c r="F236" s="163" t="str">
        <f t="shared" si="44"/>
        <v>-</v>
      </c>
    </row>
    <row r="237" ht="24" spans="1:6">
      <c r="A237" s="108">
        <v>363</v>
      </c>
      <c r="B237" s="111" t="s">
        <v>526</v>
      </c>
      <c r="C237" s="232" t="s">
        <v>527</v>
      </c>
      <c r="D237" s="138">
        <f t="shared" ref="D237:E237" si="47">SUM(D238:D241)</f>
        <v>0</v>
      </c>
      <c r="E237" s="138">
        <f t="shared" si="47"/>
        <v>0</v>
      </c>
      <c r="F237" s="163" t="str">
        <f t="shared" si="44"/>
        <v>-</v>
      </c>
    </row>
    <row r="238" ht="12.75" spans="1:6">
      <c r="A238" s="108">
        <v>3631</v>
      </c>
      <c r="B238" s="111" t="s">
        <v>528</v>
      </c>
      <c r="C238" s="232" t="s">
        <v>529</v>
      </c>
      <c r="D238" s="140">
        <v>0</v>
      </c>
      <c r="E238" s="140"/>
      <c r="F238" s="163" t="str">
        <f t="shared" si="44"/>
        <v>-</v>
      </c>
    </row>
    <row r="239" ht="12.75" spans="1:6">
      <c r="A239" s="108">
        <v>3632</v>
      </c>
      <c r="B239" s="111" t="s">
        <v>530</v>
      </c>
      <c r="C239" s="232" t="s">
        <v>531</v>
      </c>
      <c r="D239" s="140">
        <v>0</v>
      </c>
      <c r="E239" s="140"/>
      <c r="F239" s="163" t="str">
        <f t="shared" si="44"/>
        <v>-</v>
      </c>
    </row>
    <row r="240" ht="24" spans="1:6">
      <c r="A240" s="108" t="s">
        <v>532</v>
      </c>
      <c r="B240" s="111" t="s">
        <v>533</v>
      </c>
      <c r="C240" s="232" t="s">
        <v>532</v>
      </c>
      <c r="D240" s="140">
        <v>0</v>
      </c>
      <c r="E240" s="140"/>
      <c r="F240" s="163" t="str">
        <f t="shared" si="44"/>
        <v>-</v>
      </c>
    </row>
    <row r="241" ht="24" spans="1:6">
      <c r="A241" s="108" t="s">
        <v>534</v>
      </c>
      <c r="B241" s="111" t="s">
        <v>535</v>
      </c>
      <c r="C241" s="232" t="s">
        <v>534</v>
      </c>
      <c r="D241" s="140">
        <v>0</v>
      </c>
      <c r="E241" s="140"/>
      <c r="F241" s="163" t="str">
        <f t="shared" si="44"/>
        <v>-</v>
      </c>
    </row>
    <row r="242" ht="24" spans="1:6">
      <c r="A242" s="110" t="s">
        <v>536</v>
      </c>
      <c r="B242" s="111" t="s">
        <v>537</v>
      </c>
      <c r="C242" s="233" t="s">
        <v>536</v>
      </c>
      <c r="D242" s="138">
        <f>SUM(D243:D245)</f>
        <v>0</v>
      </c>
      <c r="E242" s="138">
        <f>SUM(E243:E245)</f>
        <v>0</v>
      </c>
      <c r="F242" s="234" t="str">
        <f t="shared" si="44"/>
        <v>-</v>
      </c>
    </row>
    <row r="243" ht="12.75" spans="1:6">
      <c r="A243" s="110" t="s">
        <v>538</v>
      </c>
      <c r="B243" s="111" t="s">
        <v>184</v>
      </c>
      <c r="C243" s="233" t="s">
        <v>538</v>
      </c>
      <c r="D243" s="141"/>
      <c r="E243" s="141"/>
      <c r="F243" s="195" t="str">
        <f t="shared" si="44"/>
        <v>-</v>
      </c>
    </row>
    <row r="244" ht="12.75" spans="1:6">
      <c r="A244" s="110" t="s">
        <v>539</v>
      </c>
      <c r="B244" s="111" t="s">
        <v>186</v>
      </c>
      <c r="C244" s="233" t="s">
        <v>539</v>
      </c>
      <c r="D244" s="141"/>
      <c r="E244" s="141"/>
      <c r="F244" s="195" t="str">
        <f t="shared" si="44"/>
        <v>-</v>
      </c>
    </row>
    <row r="245" ht="12.75" spans="1:6">
      <c r="A245" s="110" t="s">
        <v>540</v>
      </c>
      <c r="B245" s="111" t="s">
        <v>189</v>
      </c>
      <c r="C245" s="233" t="s">
        <v>540</v>
      </c>
      <c r="D245" s="141"/>
      <c r="E245" s="141"/>
      <c r="F245" s="195" t="str">
        <f t="shared" si="44"/>
        <v>-</v>
      </c>
    </row>
    <row r="246" ht="12.75" customHeight="1" spans="1:6">
      <c r="A246" s="108" t="s">
        <v>541</v>
      </c>
      <c r="B246" s="111" t="s">
        <v>542</v>
      </c>
      <c r="C246" s="232" t="s">
        <v>541</v>
      </c>
      <c r="D246" s="138">
        <f t="shared" ref="D246:E246" si="48">SUM(D247:D249)</f>
        <v>0</v>
      </c>
      <c r="E246" s="138">
        <f t="shared" si="48"/>
        <v>0</v>
      </c>
      <c r="F246" s="163" t="str">
        <f t="shared" ref="F246:F249" si="49">IF(D246&lt;&gt;0,IF(E246/D246&gt;=100,"&gt;&gt;100",E246/D246*100),"-")</f>
        <v>-</v>
      </c>
    </row>
    <row r="247" ht="12.75" customHeight="1" spans="1:6">
      <c r="A247" s="108" t="s">
        <v>543</v>
      </c>
      <c r="B247" s="109" t="s">
        <v>544</v>
      </c>
      <c r="C247" s="232" t="s">
        <v>543</v>
      </c>
      <c r="D247" s="140">
        <v>0</v>
      </c>
      <c r="E247" s="140"/>
      <c r="F247" s="163" t="str">
        <f t="shared" si="49"/>
        <v>-</v>
      </c>
    </row>
    <row r="248" ht="12.75" customHeight="1" spans="1:6">
      <c r="A248" s="108" t="s">
        <v>545</v>
      </c>
      <c r="B248" s="109" t="s">
        <v>546</v>
      </c>
      <c r="C248" s="232" t="s">
        <v>545</v>
      </c>
      <c r="D248" s="140">
        <v>0</v>
      </c>
      <c r="E248" s="140"/>
      <c r="F248" s="163" t="str">
        <f t="shared" si="49"/>
        <v>-</v>
      </c>
    </row>
    <row r="249" ht="12.75" customHeight="1" spans="1:6">
      <c r="A249" s="108" t="s">
        <v>547</v>
      </c>
      <c r="B249" s="109" t="s">
        <v>548</v>
      </c>
      <c r="C249" s="232" t="s">
        <v>547</v>
      </c>
      <c r="D249" s="140">
        <v>0</v>
      </c>
      <c r="E249" s="140"/>
      <c r="F249" s="163" t="str">
        <f t="shared" si="49"/>
        <v>-</v>
      </c>
    </row>
    <row r="250" ht="24" spans="1:6">
      <c r="A250" s="108" t="s">
        <v>549</v>
      </c>
      <c r="B250" s="109" t="s">
        <v>550</v>
      </c>
      <c r="C250" s="232" t="s">
        <v>549</v>
      </c>
      <c r="D250" s="138">
        <f t="shared" ref="D250:E250" si="50">SUM(D251:D253)</f>
        <v>0</v>
      </c>
      <c r="E250" s="138">
        <f t="shared" si="50"/>
        <v>0</v>
      </c>
      <c r="F250" s="163" t="str">
        <f t="shared" ref="F250:F253" si="51">IF(D250&lt;&gt;0,IF(E250/D250&gt;=100,"&gt;&gt;100",E250/D250*100),"-")</f>
        <v>-</v>
      </c>
    </row>
    <row r="251" ht="24" spans="1:6">
      <c r="A251" s="108">
        <v>3672</v>
      </c>
      <c r="B251" s="109" t="s">
        <v>551</v>
      </c>
      <c r="C251" s="232" t="s">
        <v>552</v>
      </c>
      <c r="D251" s="140">
        <v>0</v>
      </c>
      <c r="E251" s="140"/>
      <c r="F251" s="163" t="str">
        <f t="shared" si="51"/>
        <v>-</v>
      </c>
    </row>
    <row r="252" ht="24" spans="1:6">
      <c r="A252" s="108">
        <v>3673</v>
      </c>
      <c r="B252" s="109" t="s">
        <v>553</v>
      </c>
      <c r="C252" s="232" t="s">
        <v>554</v>
      </c>
      <c r="D252" s="140">
        <v>0</v>
      </c>
      <c r="E252" s="140"/>
      <c r="F252" s="163" t="str">
        <f t="shared" si="51"/>
        <v>-</v>
      </c>
    </row>
    <row r="253" ht="24" spans="1:6">
      <c r="A253" s="108">
        <v>3674</v>
      </c>
      <c r="B253" s="109" t="s">
        <v>555</v>
      </c>
      <c r="C253" s="232" t="s">
        <v>556</v>
      </c>
      <c r="D253" s="140">
        <v>0</v>
      </c>
      <c r="E253" s="140"/>
      <c r="F253" s="163" t="str">
        <f t="shared" si="51"/>
        <v>-</v>
      </c>
    </row>
    <row r="254" ht="12.75" customHeight="1" spans="1:6">
      <c r="A254" s="108" t="s">
        <v>557</v>
      </c>
      <c r="B254" s="109" t="s">
        <v>558</v>
      </c>
      <c r="C254" s="232" t="s">
        <v>557</v>
      </c>
      <c r="D254" s="138">
        <f t="shared" ref="D254:E254" si="52">SUM(D255:D256)</f>
        <v>0</v>
      </c>
      <c r="E254" s="138">
        <f t="shared" si="52"/>
        <v>0</v>
      </c>
      <c r="F254" s="163" t="str">
        <f t="shared" ref="F254:F261" si="53">IF(D254&lt;&gt;0,IF(E254/D254&gt;=100,"&gt;&gt;100",E254/D254*100),"-")</f>
        <v>-</v>
      </c>
    </row>
    <row r="255" ht="12.75" customHeight="1" spans="1:6">
      <c r="A255" s="108" t="s">
        <v>559</v>
      </c>
      <c r="B255" s="109" t="s">
        <v>205</v>
      </c>
      <c r="C255" s="232" t="s">
        <v>559</v>
      </c>
      <c r="D255" s="140">
        <v>0</v>
      </c>
      <c r="E255" s="140"/>
      <c r="F255" s="163" t="str">
        <f t="shared" si="53"/>
        <v>-</v>
      </c>
    </row>
    <row r="256" ht="12.75" customHeight="1" spans="1:6">
      <c r="A256" s="108" t="s">
        <v>560</v>
      </c>
      <c r="B256" s="109" t="s">
        <v>207</v>
      </c>
      <c r="C256" s="232" t="s">
        <v>560</v>
      </c>
      <c r="D256" s="140">
        <v>0</v>
      </c>
      <c r="E256" s="140"/>
      <c r="F256" s="163" t="str">
        <f t="shared" si="53"/>
        <v>-</v>
      </c>
    </row>
    <row r="257" ht="24" spans="1:6">
      <c r="A257" s="108" t="s">
        <v>561</v>
      </c>
      <c r="B257" s="109" t="s">
        <v>562</v>
      </c>
      <c r="C257" s="232" t="s">
        <v>561</v>
      </c>
      <c r="D257" s="138">
        <f t="shared" ref="D257:E257" si="54">SUM(D258:D261)</f>
        <v>0</v>
      </c>
      <c r="E257" s="138">
        <f t="shared" si="54"/>
        <v>0</v>
      </c>
      <c r="F257" s="163" t="str">
        <f t="shared" si="53"/>
        <v>-</v>
      </c>
    </row>
    <row r="258" ht="12.75" customHeight="1" spans="1:6">
      <c r="A258" s="108" t="s">
        <v>563</v>
      </c>
      <c r="B258" s="109" t="s">
        <v>210</v>
      </c>
      <c r="C258" s="232" t="s">
        <v>563</v>
      </c>
      <c r="D258" s="140">
        <v>0</v>
      </c>
      <c r="E258" s="140"/>
      <c r="F258" s="163" t="str">
        <f t="shared" si="53"/>
        <v>-</v>
      </c>
    </row>
    <row r="259" ht="12.75" customHeight="1" spans="1:6">
      <c r="A259" s="108" t="s">
        <v>564</v>
      </c>
      <c r="B259" s="109" t="s">
        <v>212</v>
      </c>
      <c r="C259" s="232" t="s">
        <v>564</v>
      </c>
      <c r="D259" s="140">
        <v>0</v>
      </c>
      <c r="E259" s="140"/>
      <c r="F259" s="163" t="str">
        <f t="shared" si="53"/>
        <v>-</v>
      </c>
    </row>
    <row r="260" ht="24" spans="1:6">
      <c r="A260" s="108" t="s">
        <v>565</v>
      </c>
      <c r="B260" s="109" t="s">
        <v>214</v>
      </c>
      <c r="C260" s="232" t="s">
        <v>565</v>
      </c>
      <c r="D260" s="140">
        <v>0</v>
      </c>
      <c r="E260" s="140"/>
      <c r="F260" s="163" t="str">
        <f t="shared" si="53"/>
        <v>-</v>
      </c>
    </row>
    <row r="261" ht="24" spans="1:6">
      <c r="A261" s="108" t="s">
        <v>566</v>
      </c>
      <c r="B261" s="109" t="s">
        <v>216</v>
      </c>
      <c r="C261" s="232" t="s">
        <v>566</v>
      </c>
      <c r="D261" s="140">
        <v>0</v>
      </c>
      <c r="E261" s="140"/>
      <c r="F261" s="163" t="str">
        <f t="shared" si="53"/>
        <v>-</v>
      </c>
    </row>
    <row r="262" ht="24" spans="1:6">
      <c r="A262" s="108">
        <v>37</v>
      </c>
      <c r="B262" s="109" t="s">
        <v>567</v>
      </c>
      <c r="C262" s="232" t="s">
        <v>568</v>
      </c>
      <c r="D262" s="138">
        <f t="shared" ref="D262:E262" si="55">D263+D269</f>
        <v>0</v>
      </c>
      <c r="E262" s="138">
        <f t="shared" si="55"/>
        <v>0</v>
      </c>
      <c r="F262" s="163" t="str">
        <f t="shared" ref="F262:F268" si="56">IF(D262&lt;&gt;0,IF(E262/D262&gt;=100,"&gt;&gt;100",E262/D262*100),"-")</f>
        <v>-</v>
      </c>
    </row>
    <row r="263" ht="24" spans="1:6">
      <c r="A263" s="108">
        <v>371</v>
      </c>
      <c r="B263" s="109" t="s">
        <v>569</v>
      </c>
      <c r="C263" s="232" t="s">
        <v>570</v>
      </c>
      <c r="D263" s="138">
        <f t="shared" ref="D263:E263" si="57">SUM(D264:D268)</f>
        <v>0</v>
      </c>
      <c r="E263" s="138">
        <f t="shared" si="57"/>
        <v>0</v>
      </c>
      <c r="F263" s="163" t="str">
        <f t="shared" si="56"/>
        <v>-</v>
      </c>
    </row>
    <row r="264" ht="24" spans="1:6">
      <c r="A264" s="108">
        <v>3711</v>
      </c>
      <c r="B264" s="109" t="s">
        <v>571</v>
      </c>
      <c r="C264" s="232" t="s">
        <v>572</v>
      </c>
      <c r="D264" s="140">
        <v>0</v>
      </c>
      <c r="E264" s="140"/>
      <c r="F264" s="163" t="str">
        <f t="shared" si="56"/>
        <v>-</v>
      </c>
    </row>
    <row r="265" ht="24" spans="1:6">
      <c r="A265" s="108">
        <v>3712</v>
      </c>
      <c r="B265" s="109" t="s">
        <v>573</v>
      </c>
      <c r="C265" s="232" t="s">
        <v>574</v>
      </c>
      <c r="D265" s="140">
        <v>0</v>
      </c>
      <c r="E265" s="140"/>
      <c r="F265" s="163" t="str">
        <f t="shared" si="56"/>
        <v>-</v>
      </c>
    </row>
    <row r="266" ht="24" spans="1:6">
      <c r="A266" s="108" t="s">
        <v>575</v>
      </c>
      <c r="B266" s="109" t="s">
        <v>576</v>
      </c>
      <c r="C266" s="232" t="s">
        <v>575</v>
      </c>
      <c r="D266" s="140">
        <v>0</v>
      </c>
      <c r="E266" s="140"/>
      <c r="F266" s="163" t="str">
        <f t="shared" si="56"/>
        <v>-</v>
      </c>
    </row>
    <row r="267" ht="24" spans="1:6">
      <c r="A267" s="108" t="s">
        <v>577</v>
      </c>
      <c r="B267" s="109" t="s">
        <v>578</v>
      </c>
      <c r="C267" s="232" t="s">
        <v>577</v>
      </c>
      <c r="D267" s="140">
        <v>0</v>
      </c>
      <c r="E267" s="140"/>
      <c r="F267" s="163" t="str">
        <f t="shared" si="56"/>
        <v>-</v>
      </c>
    </row>
    <row r="268" ht="12.75" customHeight="1" spans="1:6">
      <c r="A268" s="108" t="s">
        <v>579</v>
      </c>
      <c r="B268" s="111" t="s">
        <v>580</v>
      </c>
      <c r="C268" s="232" t="s">
        <v>579</v>
      </c>
      <c r="D268" s="140">
        <v>0</v>
      </c>
      <c r="E268" s="140"/>
      <c r="F268" s="163" t="str">
        <f t="shared" si="56"/>
        <v>-</v>
      </c>
    </row>
    <row r="269" ht="12.75" customHeight="1" spans="1:6">
      <c r="A269" s="108">
        <v>372</v>
      </c>
      <c r="B269" s="197" t="s">
        <v>581</v>
      </c>
      <c r="C269" s="232" t="s">
        <v>582</v>
      </c>
      <c r="D269" s="138">
        <f t="shared" ref="D269:E269" si="58">SUM(D270:D272)</f>
        <v>0</v>
      </c>
      <c r="E269" s="138">
        <f t="shared" si="58"/>
        <v>0</v>
      </c>
      <c r="F269" s="163" t="str">
        <f t="shared" ref="F269:F272" si="59">IF(D269&lt;&gt;0,IF(E269/D269&gt;=100,"&gt;&gt;100",E269/D269*100),"-")</f>
        <v>-</v>
      </c>
    </row>
    <row r="270" ht="12.75" customHeight="1" spans="1:6">
      <c r="A270" s="108">
        <v>3721</v>
      </c>
      <c r="B270" s="111" t="s">
        <v>583</v>
      </c>
      <c r="C270" s="232" t="s">
        <v>584</v>
      </c>
      <c r="D270" s="140">
        <v>0</v>
      </c>
      <c r="E270" s="140"/>
      <c r="F270" s="163" t="str">
        <f t="shared" si="59"/>
        <v>-</v>
      </c>
    </row>
    <row r="271" ht="12.75" customHeight="1" spans="1:6">
      <c r="A271" s="108">
        <v>3722</v>
      </c>
      <c r="B271" s="111" t="s">
        <v>585</v>
      </c>
      <c r="C271" s="232" t="s">
        <v>586</v>
      </c>
      <c r="D271" s="140">
        <v>0</v>
      </c>
      <c r="E271" s="140"/>
      <c r="F271" s="163" t="str">
        <f t="shared" si="59"/>
        <v>-</v>
      </c>
    </row>
    <row r="272" ht="12.75" customHeight="1" spans="1:6">
      <c r="A272" s="108" t="s">
        <v>587</v>
      </c>
      <c r="B272" s="111" t="s">
        <v>588</v>
      </c>
      <c r="C272" s="232" t="s">
        <v>587</v>
      </c>
      <c r="D272" s="140">
        <v>0</v>
      </c>
      <c r="E272" s="140"/>
      <c r="F272" s="163" t="str">
        <f t="shared" si="59"/>
        <v>-</v>
      </c>
    </row>
    <row r="273" ht="24" spans="1:6">
      <c r="A273" s="108">
        <v>38</v>
      </c>
      <c r="B273" s="111" t="s">
        <v>589</v>
      </c>
      <c r="C273" s="232" t="s">
        <v>590</v>
      </c>
      <c r="D273" s="138">
        <f t="shared" ref="D273:E273" si="60">D274+D278+D283+D289</f>
        <v>0</v>
      </c>
      <c r="E273" s="138">
        <f t="shared" si="60"/>
        <v>0</v>
      </c>
      <c r="F273" s="163" t="str">
        <f t="shared" ref="F273:F277" si="61">IF(D273&lt;&gt;0,IF(E273/D273&gt;=100,"&gt;&gt;100",E273/D273*100),"-")</f>
        <v>-</v>
      </c>
    </row>
    <row r="274" ht="12.75" customHeight="1" spans="1:6">
      <c r="A274" s="108">
        <v>381</v>
      </c>
      <c r="B274" s="109" t="s">
        <v>591</v>
      </c>
      <c r="C274" s="232" t="s">
        <v>592</v>
      </c>
      <c r="D274" s="138">
        <f t="shared" ref="D274:E274" si="62">SUM(D275:D277)</f>
        <v>0</v>
      </c>
      <c r="E274" s="138">
        <f t="shared" si="62"/>
        <v>0</v>
      </c>
      <c r="F274" s="163" t="str">
        <f t="shared" si="61"/>
        <v>-</v>
      </c>
    </row>
    <row r="275" ht="12.75" customHeight="1" spans="1:6">
      <c r="A275" s="108">
        <v>3811</v>
      </c>
      <c r="B275" s="109" t="s">
        <v>593</v>
      </c>
      <c r="C275" s="232" t="s">
        <v>594</v>
      </c>
      <c r="D275" s="140">
        <v>0</v>
      </c>
      <c r="E275" s="140"/>
      <c r="F275" s="163" t="str">
        <f t="shared" si="61"/>
        <v>-</v>
      </c>
    </row>
    <row r="276" ht="12.75" customHeight="1" spans="1:6">
      <c r="A276" s="108">
        <v>3812</v>
      </c>
      <c r="B276" s="109" t="s">
        <v>595</v>
      </c>
      <c r="C276" s="232" t="s">
        <v>596</v>
      </c>
      <c r="D276" s="140">
        <v>0</v>
      </c>
      <c r="E276" s="140"/>
      <c r="F276" s="163" t="str">
        <f t="shared" si="61"/>
        <v>-</v>
      </c>
    </row>
    <row r="277" ht="12.75" customHeight="1" spans="1:6">
      <c r="A277" s="108" t="s">
        <v>597</v>
      </c>
      <c r="B277" s="109" t="s">
        <v>598</v>
      </c>
      <c r="C277" s="232" t="s">
        <v>597</v>
      </c>
      <c r="D277" s="140">
        <v>0</v>
      </c>
      <c r="E277" s="140"/>
      <c r="F277" s="163" t="str">
        <f t="shared" si="61"/>
        <v>-</v>
      </c>
    </row>
    <row r="278" ht="12.75" customHeight="1" spans="1:6">
      <c r="A278" s="108">
        <v>382</v>
      </c>
      <c r="B278" s="111" t="s">
        <v>599</v>
      </c>
      <c r="C278" s="232" t="s">
        <v>600</v>
      </c>
      <c r="D278" s="138">
        <f t="shared" ref="D278:E278" si="63">SUM(D279:D282)</f>
        <v>0</v>
      </c>
      <c r="E278" s="138">
        <f t="shared" si="63"/>
        <v>0</v>
      </c>
      <c r="F278" s="163" t="str">
        <f t="shared" ref="F278:F282" si="64">IF(D278&lt;&gt;0,IF(E278/D278&gt;=100,"&gt;&gt;100",E278/D278*100),"-")</f>
        <v>-</v>
      </c>
    </row>
    <row r="279" ht="12.75" customHeight="1" spans="1:6">
      <c r="A279" s="108">
        <v>3821</v>
      </c>
      <c r="B279" s="109" t="s">
        <v>601</v>
      </c>
      <c r="C279" s="232" t="s">
        <v>602</v>
      </c>
      <c r="D279" s="140">
        <v>0</v>
      </c>
      <c r="E279" s="140"/>
      <c r="F279" s="163" t="str">
        <f t="shared" si="64"/>
        <v>-</v>
      </c>
    </row>
    <row r="280" ht="12.75" customHeight="1" spans="1:6">
      <c r="A280" s="108">
        <v>3822</v>
      </c>
      <c r="B280" s="109" t="s">
        <v>603</v>
      </c>
      <c r="C280" s="232" t="s">
        <v>604</v>
      </c>
      <c r="D280" s="140">
        <v>0</v>
      </c>
      <c r="E280" s="140"/>
      <c r="F280" s="163" t="str">
        <f t="shared" si="64"/>
        <v>-</v>
      </c>
    </row>
    <row r="281" ht="12.75" customHeight="1" spans="1:6">
      <c r="A281" s="108" t="s">
        <v>605</v>
      </c>
      <c r="B281" s="109" t="s">
        <v>606</v>
      </c>
      <c r="C281" s="232" t="s">
        <v>605</v>
      </c>
      <c r="D281" s="140">
        <v>0</v>
      </c>
      <c r="E281" s="140"/>
      <c r="F281" s="163" t="str">
        <f t="shared" si="64"/>
        <v>-</v>
      </c>
    </row>
    <row r="282" ht="24" spans="1:6">
      <c r="A282" s="108" t="s">
        <v>607</v>
      </c>
      <c r="B282" s="109" t="s">
        <v>608</v>
      </c>
      <c r="C282" s="232" t="s">
        <v>607</v>
      </c>
      <c r="D282" s="140">
        <v>0</v>
      </c>
      <c r="E282" s="140"/>
      <c r="F282" s="163" t="str">
        <f t="shared" si="64"/>
        <v>-</v>
      </c>
    </row>
    <row r="283" ht="12.75" customHeight="1" spans="1:6">
      <c r="A283" s="108">
        <v>383</v>
      </c>
      <c r="B283" s="109" t="s">
        <v>609</v>
      </c>
      <c r="C283" s="232" t="s">
        <v>610</v>
      </c>
      <c r="D283" s="138">
        <f t="shared" ref="D283:E283" si="65">SUM(D284:D288)</f>
        <v>0</v>
      </c>
      <c r="E283" s="138">
        <f t="shared" si="65"/>
        <v>0</v>
      </c>
      <c r="F283" s="163" t="str">
        <f t="shared" ref="F283:F294" si="66">IF(D283&lt;&gt;0,IF(E283/D283&gt;=100,"&gt;&gt;100",E283/D283*100),"-")</f>
        <v>-</v>
      </c>
    </row>
    <row r="284" ht="12.75" customHeight="1" spans="1:6">
      <c r="A284" s="108">
        <v>3831</v>
      </c>
      <c r="B284" s="109" t="s">
        <v>611</v>
      </c>
      <c r="C284" s="232" t="s">
        <v>612</v>
      </c>
      <c r="D284" s="140">
        <v>0</v>
      </c>
      <c r="E284" s="140"/>
      <c r="F284" s="163" t="str">
        <f t="shared" si="66"/>
        <v>-</v>
      </c>
    </row>
    <row r="285" ht="12.75" customHeight="1" spans="1:6">
      <c r="A285" s="108">
        <v>3832</v>
      </c>
      <c r="B285" s="109" t="s">
        <v>613</v>
      </c>
      <c r="C285" s="232" t="s">
        <v>614</v>
      </c>
      <c r="D285" s="140">
        <v>0</v>
      </c>
      <c r="E285" s="140"/>
      <c r="F285" s="163" t="str">
        <f t="shared" si="66"/>
        <v>-</v>
      </c>
    </row>
    <row r="286" ht="12.75" customHeight="1" spans="1:6">
      <c r="A286" s="108">
        <v>3833</v>
      </c>
      <c r="B286" s="109" t="s">
        <v>615</v>
      </c>
      <c r="C286" s="232" t="s">
        <v>616</v>
      </c>
      <c r="D286" s="140">
        <v>0</v>
      </c>
      <c r="E286" s="140"/>
      <c r="F286" s="163" t="str">
        <f t="shared" si="66"/>
        <v>-</v>
      </c>
    </row>
    <row r="287" ht="12.75" customHeight="1" spans="1:6">
      <c r="A287" s="108">
        <v>3834</v>
      </c>
      <c r="B287" s="109" t="s">
        <v>617</v>
      </c>
      <c r="C287" s="232" t="s">
        <v>618</v>
      </c>
      <c r="D287" s="140">
        <v>0</v>
      </c>
      <c r="E287" s="140"/>
      <c r="F287" s="163" t="str">
        <f t="shared" si="66"/>
        <v>-</v>
      </c>
    </row>
    <row r="288" ht="12.75" customHeight="1" spans="1:6">
      <c r="A288" s="108" t="s">
        <v>619</v>
      </c>
      <c r="B288" s="109" t="s">
        <v>354</v>
      </c>
      <c r="C288" s="232" t="s">
        <v>619</v>
      </c>
      <c r="D288" s="140">
        <v>0</v>
      </c>
      <c r="E288" s="140"/>
      <c r="F288" s="163" t="str">
        <f t="shared" si="66"/>
        <v>-</v>
      </c>
    </row>
    <row r="289" ht="12.75" customHeight="1" spans="1:6">
      <c r="A289" s="108">
        <v>386</v>
      </c>
      <c r="B289" s="111" t="s">
        <v>620</v>
      </c>
      <c r="C289" s="232" t="s">
        <v>621</v>
      </c>
      <c r="D289" s="138">
        <f t="shared" ref="D289:E289" si="67">SUM(D290:D294)</f>
        <v>0</v>
      </c>
      <c r="E289" s="138">
        <f t="shared" si="67"/>
        <v>0</v>
      </c>
      <c r="F289" s="163" t="str">
        <f t="shared" si="66"/>
        <v>-</v>
      </c>
    </row>
    <row r="290" ht="24" spans="1:6">
      <c r="A290" s="108">
        <v>3861</v>
      </c>
      <c r="B290" s="109" t="s">
        <v>622</v>
      </c>
      <c r="C290" s="232" t="s">
        <v>623</v>
      </c>
      <c r="D290" s="140">
        <v>0</v>
      </c>
      <c r="E290" s="140"/>
      <c r="F290" s="163" t="str">
        <f t="shared" si="66"/>
        <v>-</v>
      </c>
    </row>
    <row r="291" ht="24" spans="1:6">
      <c r="A291" s="108">
        <v>3862</v>
      </c>
      <c r="B291" s="111" t="s">
        <v>624</v>
      </c>
      <c r="C291" s="232" t="s">
        <v>625</v>
      </c>
      <c r="D291" s="140">
        <v>0</v>
      </c>
      <c r="E291" s="140"/>
      <c r="F291" s="163" t="str">
        <f t="shared" si="66"/>
        <v>-</v>
      </c>
    </row>
    <row r="292" ht="12.75" customHeight="1" spans="1:6">
      <c r="A292" s="108">
        <v>3863</v>
      </c>
      <c r="B292" s="111" t="s">
        <v>626</v>
      </c>
      <c r="C292" s="232" t="s">
        <v>627</v>
      </c>
      <c r="D292" s="140">
        <v>0</v>
      </c>
      <c r="E292" s="140"/>
      <c r="F292" s="163" t="str">
        <f t="shared" si="66"/>
        <v>-</v>
      </c>
    </row>
    <row r="293" ht="12.75" customHeight="1" spans="1:6">
      <c r="A293" s="108" t="s">
        <v>628</v>
      </c>
      <c r="B293" s="111" t="s">
        <v>629</v>
      </c>
      <c r="C293" s="232" t="s">
        <v>628</v>
      </c>
      <c r="D293" s="140">
        <v>0</v>
      </c>
      <c r="E293" s="140"/>
      <c r="F293" s="163" t="str">
        <f t="shared" si="66"/>
        <v>-</v>
      </c>
    </row>
    <row r="294" ht="24" spans="1:6">
      <c r="A294" s="108" t="s">
        <v>630</v>
      </c>
      <c r="B294" s="111" t="s">
        <v>631</v>
      </c>
      <c r="C294" s="232" t="s">
        <v>630</v>
      </c>
      <c r="D294" s="140">
        <v>0</v>
      </c>
      <c r="E294" s="140"/>
      <c r="F294" s="163" t="str">
        <f t="shared" si="66"/>
        <v>-</v>
      </c>
    </row>
    <row r="295" ht="12.75" customHeight="1" spans="1:6">
      <c r="A295" s="108" t="s">
        <v>632</v>
      </c>
      <c r="B295" s="109" t="s">
        <v>633</v>
      </c>
      <c r="C295" s="232" t="s">
        <v>634</v>
      </c>
      <c r="D295" s="140">
        <v>0</v>
      </c>
      <c r="E295" s="140"/>
      <c r="F295" s="163" t="str">
        <f t="shared" ref="F295:F306" si="68">IF(D295&lt;&gt;0,IF(E295/D295&gt;=100,"&gt;&gt;100",E295/D295*100),"-")</f>
        <v>-</v>
      </c>
    </row>
    <row r="296" ht="12.75" customHeight="1" spans="1:6">
      <c r="A296" s="108" t="s">
        <v>632</v>
      </c>
      <c r="B296" s="109" t="s">
        <v>635</v>
      </c>
      <c r="C296" s="232" t="s">
        <v>636</v>
      </c>
      <c r="D296" s="140">
        <v>0</v>
      </c>
      <c r="E296" s="140"/>
      <c r="F296" s="163" t="str">
        <f t="shared" si="68"/>
        <v>-</v>
      </c>
    </row>
    <row r="297" ht="12.75" customHeight="1" spans="1:6">
      <c r="A297" s="108" t="s">
        <v>632</v>
      </c>
      <c r="B297" s="109" t="s">
        <v>637</v>
      </c>
      <c r="C297" s="232" t="s">
        <v>638</v>
      </c>
      <c r="D297" s="138">
        <f t="shared" ref="D297:E297" si="69">IF(D296&gt;=D295,D296-D295,0)</f>
        <v>0</v>
      </c>
      <c r="E297" s="138">
        <f t="shared" si="69"/>
        <v>0</v>
      </c>
      <c r="F297" s="163" t="str">
        <f t="shared" si="68"/>
        <v>-</v>
      </c>
    </row>
    <row r="298" ht="12.75" customHeight="1" spans="1:6">
      <c r="A298" s="108" t="s">
        <v>632</v>
      </c>
      <c r="B298" s="109" t="s">
        <v>639</v>
      </c>
      <c r="C298" s="232" t="s">
        <v>640</v>
      </c>
      <c r="D298" s="138">
        <f t="shared" ref="D298:E298" si="70">IF(D295&gt;=D296,D295-D296,0)</f>
        <v>0</v>
      </c>
      <c r="E298" s="138">
        <f t="shared" si="70"/>
        <v>0</v>
      </c>
      <c r="F298" s="163" t="str">
        <f t="shared" si="68"/>
        <v>-</v>
      </c>
    </row>
    <row r="299" ht="12.75" customHeight="1" spans="1:6">
      <c r="A299" s="108" t="s">
        <v>632</v>
      </c>
      <c r="B299" s="109" t="s">
        <v>641</v>
      </c>
      <c r="C299" s="232" t="s">
        <v>642</v>
      </c>
      <c r="D299" s="138">
        <f>D152-D297+D298</f>
        <v>494104.07</v>
      </c>
      <c r="E299" s="138">
        <f>E152-E297+E298</f>
        <v>601375.93</v>
      </c>
      <c r="F299" s="163">
        <f t="shared" si="68"/>
        <v>121.710377734796</v>
      </c>
    </row>
    <row r="300" ht="12.75" customHeight="1" spans="1:6">
      <c r="A300" s="108" t="s">
        <v>632</v>
      </c>
      <c r="B300" s="109" t="s">
        <v>643</v>
      </c>
      <c r="C300" s="232" t="s">
        <v>644</v>
      </c>
      <c r="D300" s="138">
        <f>IF(D6&gt;=D299,D6-D299,0)</f>
        <v>0</v>
      </c>
      <c r="E300" s="138">
        <f>IF(E6&gt;=E299,E6-E299,0)</f>
        <v>13623.29</v>
      </c>
      <c r="F300" s="163" t="str">
        <f t="shared" si="68"/>
        <v>-</v>
      </c>
    </row>
    <row r="301" ht="12.75" customHeight="1" spans="1:6">
      <c r="A301" s="108" t="s">
        <v>632</v>
      </c>
      <c r="B301" s="109" t="s">
        <v>645</v>
      </c>
      <c r="C301" s="232" t="s">
        <v>646</v>
      </c>
      <c r="D301" s="138">
        <f>IF(D299&gt;=D6,D299-D6,0)</f>
        <v>66.7899999999208</v>
      </c>
      <c r="E301" s="138">
        <f>IF(E299&gt;=E6,E299-E6,0)</f>
        <v>0</v>
      </c>
      <c r="F301" s="163">
        <f t="shared" si="68"/>
        <v>0</v>
      </c>
    </row>
    <row r="302" ht="12.75" customHeight="1" spans="1:6">
      <c r="A302" s="108">
        <v>92211</v>
      </c>
      <c r="B302" s="109" t="s">
        <v>647</v>
      </c>
      <c r="C302" s="232" t="s">
        <v>648</v>
      </c>
      <c r="D302" s="140">
        <v>0</v>
      </c>
      <c r="E302" s="140">
        <v>0</v>
      </c>
      <c r="F302" s="163" t="str">
        <f t="shared" si="68"/>
        <v>-</v>
      </c>
    </row>
    <row r="303" ht="12.75" customHeight="1" spans="1:6">
      <c r="A303" s="108">
        <v>92221</v>
      </c>
      <c r="B303" s="109" t="s">
        <v>649</v>
      </c>
      <c r="C303" s="232" t="s">
        <v>650</v>
      </c>
      <c r="D303" s="140">
        <v>32745.31</v>
      </c>
      <c r="E303" s="140">
        <v>40561.89</v>
      </c>
      <c r="F303" s="163">
        <f t="shared" si="68"/>
        <v>123.870838297149</v>
      </c>
    </row>
    <row r="304" ht="12.75" customHeight="1" spans="1:6">
      <c r="A304" s="108">
        <v>96</v>
      </c>
      <c r="B304" s="109" t="s">
        <v>651</v>
      </c>
      <c r="C304" s="232" t="s">
        <v>652</v>
      </c>
      <c r="D304" s="140">
        <v>492.34</v>
      </c>
      <c r="E304" s="140">
        <v>1091.41</v>
      </c>
      <c r="F304" s="163">
        <f t="shared" si="68"/>
        <v>221.678108624122</v>
      </c>
    </row>
    <row r="305" ht="12.75" spans="1:6">
      <c r="A305" s="108">
        <v>9661</v>
      </c>
      <c r="B305" s="109" t="s">
        <v>653</v>
      </c>
      <c r="C305" s="232" t="s">
        <v>654</v>
      </c>
      <c r="D305" s="140">
        <v>492.34</v>
      </c>
      <c r="E305" s="140">
        <v>0</v>
      </c>
      <c r="F305" s="163">
        <f t="shared" si="68"/>
        <v>0</v>
      </c>
    </row>
    <row r="306" ht="12.75" customHeight="1" spans="1:6">
      <c r="A306" s="235" t="s">
        <v>655</v>
      </c>
      <c r="B306" s="236" t="s">
        <v>656</v>
      </c>
      <c r="C306" s="237" t="s">
        <v>655</v>
      </c>
      <c r="D306" s="145">
        <v>0</v>
      </c>
      <c r="E306" s="145">
        <v>0</v>
      </c>
      <c r="F306" s="168" t="str">
        <f t="shared" si="68"/>
        <v>-</v>
      </c>
    </row>
    <row r="307" s="222" customFormat="1" ht="20.1" customHeight="1" spans="1:6">
      <c r="A307" s="199" t="s">
        <v>657</v>
      </c>
      <c r="B307" s="200"/>
      <c r="C307" s="199"/>
      <c r="D307" s="238"/>
      <c r="E307" s="238"/>
      <c r="F307" s="203"/>
    </row>
    <row r="308" ht="12.75" customHeight="1" spans="1:6">
      <c r="A308" s="108">
        <v>7</v>
      </c>
      <c r="B308" s="109" t="s">
        <v>658</v>
      </c>
      <c r="C308" s="232" t="s">
        <v>659</v>
      </c>
      <c r="D308" s="138">
        <f t="shared" ref="D308:E308" si="71">D309+D321+D354+D358</f>
        <v>0</v>
      </c>
      <c r="E308" s="138">
        <f t="shared" si="71"/>
        <v>0</v>
      </c>
      <c r="F308" s="163" t="str">
        <f t="shared" ref="F308:F428" si="72">IF(D308&lt;&gt;0,IF(E308/D308&gt;=100,"&gt;&gt;100",E308/D308*100),"-")</f>
        <v>-</v>
      </c>
    </row>
    <row r="309" ht="12.75" customHeight="1" spans="1:6">
      <c r="A309" s="108">
        <v>71</v>
      </c>
      <c r="B309" s="109" t="s">
        <v>660</v>
      </c>
      <c r="C309" s="232" t="s">
        <v>661</v>
      </c>
      <c r="D309" s="138">
        <f t="shared" ref="D309:E309" si="73">D310+D314</f>
        <v>0</v>
      </c>
      <c r="E309" s="138">
        <f t="shared" si="73"/>
        <v>0</v>
      </c>
      <c r="F309" s="163" t="str">
        <f t="shared" si="72"/>
        <v>-</v>
      </c>
    </row>
    <row r="310" ht="24" spans="1:6">
      <c r="A310" s="108">
        <v>711</v>
      </c>
      <c r="B310" s="109" t="s">
        <v>662</v>
      </c>
      <c r="C310" s="232" t="s">
        <v>663</v>
      </c>
      <c r="D310" s="138">
        <f t="shared" ref="D310:E310" si="74">SUM(D311:D313)</f>
        <v>0</v>
      </c>
      <c r="E310" s="138">
        <f t="shared" si="74"/>
        <v>0</v>
      </c>
      <c r="F310" s="163" t="str">
        <f t="shared" si="72"/>
        <v>-</v>
      </c>
    </row>
    <row r="311" ht="12.75" customHeight="1" spans="1:6">
      <c r="A311" s="108">
        <v>7111</v>
      </c>
      <c r="B311" s="109" t="s">
        <v>664</v>
      </c>
      <c r="C311" s="232" t="s">
        <v>665</v>
      </c>
      <c r="D311" s="140">
        <v>0</v>
      </c>
      <c r="E311" s="140"/>
      <c r="F311" s="163" t="str">
        <f t="shared" si="72"/>
        <v>-</v>
      </c>
    </row>
    <row r="312" ht="12.75" customHeight="1" spans="1:6">
      <c r="A312" s="108">
        <v>7112</v>
      </c>
      <c r="B312" s="109" t="s">
        <v>666</v>
      </c>
      <c r="C312" s="232" t="s">
        <v>667</v>
      </c>
      <c r="D312" s="140">
        <v>0</v>
      </c>
      <c r="E312" s="140"/>
      <c r="F312" s="163" t="str">
        <f t="shared" si="72"/>
        <v>-</v>
      </c>
    </row>
    <row r="313" ht="12.75" customHeight="1" spans="1:6">
      <c r="A313" s="108">
        <v>7113</v>
      </c>
      <c r="B313" s="109" t="s">
        <v>668</v>
      </c>
      <c r="C313" s="232" t="s">
        <v>669</v>
      </c>
      <c r="D313" s="140">
        <v>0</v>
      </c>
      <c r="E313" s="140"/>
      <c r="F313" s="163" t="str">
        <f t="shared" si="72"/>
        <v>-</v>
      </c>
    </row>
    <row r="314" ht="12.75" customHeight="1" spans="1:6">
      <c r="A314" s="108">
        <v>712</v>
      </c>
      <c r="B314" s="109" t="s">
        <v>670</v>
      </c>
      <c r="C314" s="232" t="s">
        <v>671</v>
      </c>
      <c r="D314" s="138">
        <f t="shared" ref="D314:E314" si="75">SUM(D315:D320)</f>
        <v>0</v>
      </c>
      <c r="E314" s="138">
        <f t="shared" si="75"/>
        <v>0</v>
      </c>
      <c r="F314" s="163" t="str">
        <f t="shared" si="72"/>
        <v>-</v>
      </c>
    </row>
    <row r="315" ht="12.75" customHeight="1" spans="1:6">
      <c r="A315" s="108">
        <v>7121</v>
      </c>
      <c r="B315" s="109" t="s">
        <v>672</v>
      </c>
      <c r="C315" s="232" t="s">
        <v>673</v>
      </c>
      <c r="D315" s="140">
        <v>0</v>
      </c>
      <c r="E315" s="140"/>
      <c r="F315" s="163" t="str">
        <f t="shared" si="72"/>
        <v>-</v>
      </c>
    </row>
    <row r="316" ht="12.75" customHeight="1" spans="1:6">
      <c r="A316" s="108">
        <v>7122</v>
      </c>
      <c r="B316" s="109" t="s">
        <v>674</v>
      </c>
      <c r="C316" s="232" t="s">
        <v>675</v>
      </c>
      <c r="D316" s="140">
        <v>0</v>
      </c>
      <c r="E316" s="140"/>
      <c r="F316" s="163" t="str">
        <f t="shared" si="72"/>
        <v>-</v>
      </c>
    </row>
    <row r="317" ht="12.75" customHeight="1" spans="1:6">
      <c r="A317" s="108">
        <v>7123</v>
      </c>
      <c r="B317" s="109" t="s">
        <v>676</v>
      </c>
      <c r="C317" s="232" t="s">
        <v>677</v>
      </c>
      <c r="D317" s="140">
        <v>0</v>
      </c>
      <c r="E317" s="140"/>
      <c r="F317" s="163" t="str">
        <f t="shared" si="72"/>
        <v>-</v>
      </c>
    </row>
    <row r="318" ht="12.75" customHeight="1" spans="1:6">
      <c r="A318" s="108">
        <v>7124</v>
      </c>
      <c r="B318" s="109" t="s">
        <v>678</v>
      </c>
      <c r="C318" s="232" t="s">
        <v>679</v>
      </c>
      <c r="D318" s="140">
        <v>0</v>
      </c>
      <c r="E318" s="140"/>
      <c r="F318" s="163" t="str">
        <f t="shared" si="72"/>
        <v>-</v>
      </c>
    </row>
    <row r="319" ht="12.75" customHeight="1" spans="1:6">
      <c r="A319" s="108">
        <v>7125</v>
      </c>
      <c r="B319" s="109" t="s">
        <v>680</v>
      </c>
      <c r="C319" s="232" t="s">
        <v>681</v>
      </c>
      <c r="D319" s="140">
        <v>0</v>
      </c>
      <c r="E319" s="140"/>
      <c r="F319" s="163" t="str">
        <f t="shared" si="72"/>
        <v>-</v>
      </c>
    </row>
    <row r="320" ht="12.75" customHeight="1" spans="1:6">
      <c r="A320" s="108">
        <v>7126</v>
      </c>
      <c r="B320" s="109" t="s">
        <v>682</v>
      </c>
      <c r="C320" s="232" t="s">
        <v>683</v>
      </c>
      <c r="D320" s="140">
        <v>0</v>
      </c>
      <c r="E320" s="140"/>
      <c r="F320" s="163" t="str">
        <f t="shared" si="72"/>
        <v>-</v>
      </c>
    </row>
    <row r="321" ht="24" spans="1:6">
      <c r="A321" s="108">
        <v>72</v>
      </c>
      <c r="B321" s="162" t="s">
        <v>684</v>
      </c>
      <c r="C321" s="232" t="s">
        <v>685</v>
      </c>
      <c r="D321" s="138">
        <f t="shared" ref="D321:E321" si="76">D322+D327+D336+D341+D346+D349</f>
        <v>0</v>
      </c>
      <c r="E321" s="138">
        <f t="shared" si="76"/>
        <v>0</v>
      </c>
      <c r="F321" s="163" t="str">
        <f t="shared" si="72"/>
        <v>-</v>
      </c>
    </row>
    <row r="322" ht="12.75" customHeight="1" spans="1:6">
      <c r="A322" s="108">
        <v>721</v>
      </c>
      <c r="B322" s="109" t="s">
        <v>686</v>
      </c>
      <c r="C322" s="232" t="s">
        <v>687</v>
      </c>
      <c r="D322" s="138">
        <f t="shared" ref="D322:E322" si="77">SUM(D323:D326)</f>
        <v>0</v>
      </c>
      <c r="E322" s="138">
        <f t="shared" si="77"/>
        <v>0</v>
      </c>
      <c r="F322" s="163" t="str">
        <f t="shared" si="72"/>
        <v>-</v>
      </c>
    </row>
    <row r="323" ht="12.75" customHeight="1" spans="1:6">
      <c r="A323" s="108">
        <v>7211</v>
      </c>
      <c r="B323" s="109" t="s">
        <v>688</v>
      </c>
      <c r="C323" s="232" t="s">
        <v>689</v>
      </c>
      <c r="D323" s="140">
        <v>0</v>
      </c>
      <c r="E323" s="140"/>
      <c r="F323" s="163" t="str">
        <f t="shared" si="72"/>
        <v>-</v>
      </c>
    </row>
    <row r="324" ht="12.75" customHeight="1" spans="1:6">
      <c r="A324" s="108">
        <v>7212</v>
      </c>
      <c r="B324" s="109" t="s">
        <v>690</v>
      </c>
      <c r="C324" s="232" t="s">
        <v>691</v>
      </c>
      <c r="D324" s="140">
        <v>0</v>
      </c>
      <c r="E324" s="140"/>
      <c r="F324" s="163" t="str">
        <f t="shared" si="72"/>
        <v>-</v>
      </c>
    </row>
    <row r="325" ht="12.75" customHeight="1" spans="1:6">
      <c r="A325" s="108">
        <v>7213</v>
      </c>
      <c r="B325" s="109" t="s">
        <v>692</v>
      </c>
      <c r="C325" s="232" t="s">
        <v>693</v>
      </c>
      <c r="D325" s="140">
        <v>0</v>
      </c>
      <c r="E325" s="140"/>
      <c r="F325" s="163" t="str">
        <f t="shared" si="72"/>
        <v>-</v>
      </c>
    </row>
    <row r="326" ht="12.75" customHeight="1" spans="1:6">
      <c r="A326" s="108">
        <v>7214</v>
      </c>
      <c r="B326" s="109" t="s">
        <v>694</v>
      </c>
      <c r="C326" s="232" t="s">
        <v>695</v>
      </c>
      <c r="D326" s="140">
        <v>0</v>
      </c>
      <c r="E326" s="140"/>
      <c r="F326" s="163" t="str">
        <f t="shared" si="72"/>
        <v>-</v>
      </c>
    </row>
    <row r="327" ht="12.75" customHeight="1" spans="1:6">
      <c r="A327" s="108">
        <v>722</v>
      </c>
      <c r="B327" s="109" t="s">
        <v>696</v>
      </c>
      <c r="C327" s="232" t="s">
        <v>697</v>
      </c>
      <c r="D327" s="138">
        <f t="shared" ref="D327:E327" si="78">SUM(D328:D335)</f>
        <v>0</v>
      </c>
      <c r="E327" s="138">
        <f t="shared" si="78"/>
        <v>0</v>
      </c>
      <c r="F327" s="163" t="str">
        <f t="shared" si="72"/>
        <v>-</v>
      </c>
    </row>
    <row r="328" ht="12.75" customHeight="1" spans="1:6">
      <c r="A328" s="108">
        <v>7221</v>
      </c>
      <c r="B328" s="109" t="s">
        <v>698</v>
      </c>
      <c r="C328" s="232" t="s">
        <v>699</v>
      </c>
      <c r="D328" s="140">
        <v>0</v>
      </c>
      <c r="E328" s="140"/>
      <c r="F328" s="163" t="str">
        <f t="shared" si="72"/>
        <v>-</v>
      </c>
    </row>
    <row r="329" ht="12.75" customHeight="1" spans="1:6">
      <c r="A329" s="108">
        <v>7222</v>
      </c>
      <c r="B329" s="109" t="s">
        <v>700</v>
      </c>
      <c r="C329" s="232" t="s">
        <v>701</v>
      </c>
      <c r="D329" s="140">
        <v>0</v>
      </c>
      <c r="E329" s="140"/>
      <c r="F329" s="163" t="str">
        <f t="shared" si="72"/>
        <v>-</v>
      </c>
    </row>
    <row r="330" ht="12.75" customHeight="1" spans="1:6">
      <c r="A330" s="108">
        <v>7223</v>
      </c>
      <c r="B330" s="109" t="s">
        <v>702</v>
      </c>
      <c r="C330" s="232" t="s">
        <v>703</v>
      </c>
      <c r="D330" s="140">
        <v>0</v>
      </c>
      <c r="E330" s="140"/>
      <c r="F330" s="163" t="str">
        <f t="shared" si="72"/>
        <v>-</v>
      </c>
    </row>
    <row r="331" ht="12.75" customHeight="1" spans="1:6">
      <c r="A331" s="108">
        <v>7224</v>
      </c>
      <c r="B331" s="109" t="s">
        <v>704</v>
      </c>
      <c r="C331" s="232" t="s">
        <v>705</v>
      </c>
      <c r="D331" s="140">
        <v>0</v>
      </c>
      <c r="E331" s="140"/>
      <c r="F331" s="163" t="str">
        <f t="shared" si="72"/>
        <v>-</v>
      </c>
    </row>
    <row r="332" ht="12.75" customHeight="1" spans="1:6">
      <c r="A332" s="110">
        <v>7225</v>
      </c>
      <c r="B332" s="111" t="s">
        <v>706</v>
      </c>
      <c r="C332" s="233" t="s">
        <v>707</v>
      </c>
      <c r="D332" s="141">
        <v>0</v>
      </c>
      <c r="E332" s="141"/>
      <c r="F332" s="163" t="str">
        <f t="shared" si="72"/>
        <v>-</v>
      </c>
    </row>
    <row r="333" ht="12.75" customHeight="1" spans="1:6">
      <c r="A333" s="108">
        <v>7226</v>
      </c>
      <c r="B333" s="109" t="s">
        <v>708</v>
      </c>
      <c r="C333" s="232" t="s">
        <v>709</v>
      </c>
      <c r="D333" s="140">
        <v>0</v>
      </c>
      <c r="E333" s="140"/>
      <c r="F333" s="163" t="str">
        <f t="shared" si="72"/>
        <v>-</v>
      </c>
    </row>
    <row r="334" ht="12.75" customHeight="1" spans="1:6">
      <c r="A334" s="108">
        <v>7227</v>
      </c>
      <c r="B334" s="109" t="s">
        <v>710</v>
      </c>
      <c r="C334" s="232" t="s">
        <v>711</v>
      </c>
      <c r="D334" s="140">
        <v>0</v>
      </c>
      <c r="E334" s="140"/>
      <c r="F334" s="163" t="str">
        <f t="shared" si="72"/>
        <v>-</v>
      </c>
    </row>
    <row r="335" ht="12.75" customHeight="1" spans="1:6">
      <c r="A335" s="108" t="s">
        <v>712</v>
      </c>
      <c r="B335" s="109" t="s">
        <v>713</v>
      </c>
      <c r="C335" s="232" t="s">
        <v>712</v>
      </c>
      <c r="D335" s="140">
        <v>0</v>
      </c>
      <c r="E335" s="140"/>
      <c r="F335" s="163" t="str">
        <f t="shared" si="72"/>
        <v>-</v>
      </c>
    </row>
    <row r="336" ht="12.75" customHeight="1" spans="1:6">
      <c r="A336" s="108">
        <v>723</v>
      </c>
      <c r="B336" s="162" t="s">
        <v>714</v>
      </c>
      <c r="C336" s="232" t="s">
        <v>715</v>
      </c>
      <c r="D336" s="138">
        <f t="shared" ref="D336:E336" si="79">SUM(D337:D340)</f>
        <v>0</v>
      </c>
      <c r="E336" s="138">
        <f t="shared" si="79"/>
        <v>0</v>
      </c>
      <c r="F336" s="163" t="str">
        <f t="shared" si="72"/>
        <v>-</v>
      </c>
    </row>
    <row r="337" ht="12.75" customHeight="1" spans="1:6">
      <c r="A337" s="108">
        <v>7231</v>
      </c>
      <c r="B337" s="109" t="s">
        <v>716</v>
      </c>
      <c r="C337" s="232" t="s">
        <v>717</v>
      </c>
      <c r="D337" s="140">
        <v>0</v>
      </c>
      <c r="E337" s="140"/>
      <c r="F337" s="163" t="str">
        <f t="shared" si="72"/>
        <v>-</v>
      </c>
    </row>
    <row r="338" ht="12.75" customHeight="1" spans="1:6">
      <c r="A338" s="108">
        <v>7232</v>
      </c>
      <c r="B338" s="109" t="s">
        <v>718</v>
      </c>
      <c r="C338" s="232" t="s">
        <v>719</v>
      </c>
      <c r="D338" s="140">
        <v>0</v>
      </c>
      <c r="E338" s="140"/>
      <c r="F338" s="163" t="str">
        <f t="shared" si="72"/>
        <v>-</v>
      </c>
    </row>
    <row r="339" ht="12.75" customHeight="1" spans="1:6">
      <c r="A339" s="108">
        <v>7233</v>
      </c>
      <c r="B339" s="109" t="s">
        <v>720</v>
      </c>
      <c r="C339" s="232" t="s">
        <v>721</v>
      </c>
      <c r="D339" s="140">
        <v>0</v>
      </c>
      <c r="E339" s="140"/>
      <c r="F339" s="163" t="str">
        <f t="shared" si="72"/>
        <v>-</v>
      </c>
    </row>
    <row r="340" ht="12.75" customHeight="1" spans="1:6">
      <c r="A340" s="108">
        <v>7234</v>
      </c>
      <c r="B340" s="162" t="s">
        <v>722</v>
      </c>
      <c r="C340" s="232" t="s">
        <v>723</v>
      </c>
      <c r="D340" s="140">
        <v>0</v>
      </c>
      <c r="E340" s="140"/>
      <c r="F340" s="163" t="str">
        <f t="shared" si="72"/>
        <v>-</v>
      </c>
    </row>
    <row r="341" ht="24" spans="1:6">
      <c r="A341" s="108">
        <v>724</v>
      </c>
      <c r="B341" s="162" t="s">
        <v>724</v>
      </c>
      <c r="C341" s="232" t="s">
        <v>725</v>
      </c>
      <c r="D341" s="138">
        <f t="shared" ref="D341:E341" si="80">SUM(D342:D345)</f>
        <v>0</v>
      </c>
      <c r="E341" s="138">
        <f t="shared" si="80"/>
        <v>0</v>
      </c>
      <c r="F341" s="163" t="str">
        <f t="shared" si="72"/>
        <v>-</v>
      </c>
    </row>
    <row r="342" ht="12.75" customHeight="1" spans="1:6">
      <c r="A342" s="108">
        <v>7241</v>
      </c>
      <c r="B342" s="109" t="s">
        <v>726</v>
      </c>
      <c r="C342" s="232" t="s">
        <v>727</v>
      </c>
      <c r="D342" s="140">
        <v>0</v>
      </c>
      <c r="E342" s="140"/>
      <c r="F342" s="163" t="str">
        <f t="shared" si="72"/>
        <v>-</v>
      </c>
    </row>
    <row r="343" ht="12.75" customHeight="1" spans="1:6">
      <c r="A343" s="108">
        <v>7242</v>
      </c>
      <c r="B343" s="109" t="s">
        <v>728</v>
      </c>
      <c r="C343" s="232" t="s">
        <v>729</v>
      </c>
      <c r="D343" s="140">
        <v>0</v>
      </c>
      <c r="E343" s="140"/>
      <c r="F343" s="163" t="str">
        <f t="shared" si="72"/>
        <v>-</v>
      </c>
    </row>
    <row r="344" ht="12.75" customHeight="1" spans="1:6">
      <c r="A344" s="108">
        <v>7243</v>
      </c>
      <c r="B344" s="109" t="s">
        <v>730</v>
      </c>
      <c r="C344" s="232" t="s">
        <v>731</v>
      </c>
      <c r="D344" s="140">
        <v>0</v>
      </c>
      <c r="E344" s="140"/>
      <c r="F344" s="163" t="str">
        <f t="shared" si="72"/>
        <v>-</v>
      </c>
    </row>
    <row r="345" ht="12.75" customHeight="1" spans="1:6">
      <c r="A345" s="108">
        <v>7244</v>
      </c>
      <c r="B345" s="109" t="s">
        <v>732</v>
      </c>
      <c r="C345" s="232" t="s">
        <v>733</v>
      </c>
      <c r="D345" s="140">
        <v>0</v>
      </c>
      <c r="E345" s="140"/>
      <c r="F345" s="163" t="str">
        <f t="shared" si="72"/>
        <v>-</v>
      </c>
    </row>
    <row r="346" ht="12.75" customHeight="1" spans="1:6">
      <c r="A346" s="108">
        <v>725</v>
      </c>
      <c r="B346" s="109" t="s">
        <v>734</v>
      </c>
      <c r="C346" s="232" t="s">
        <v>735</v>
      </c>
      <c r="D346" s="138">
        <f t="shared" ref="D346:E346" si="81">SUM(D347:D348)</f>
        <v>0</v>
      </c>
      <c r="E346" s="138">
        <f t="shared" si="81"/>
        <v>0</v>
      </c>
      <c r="F346" s="163" t="str">
        <f t="shared" si="72"/>
        <v>-</v>
      </c>
    </row>
    <row r="347" ht="12.75" customHeight="1" spans="1:6">
      <c r="A347" s="108">
        <v>7251</v>
      </c>
      <c r="B347" s="109" t="s">
        <v>736</v>
      </c>
      <c r="C347" s="232" t="s">
        <v>737</v>
      </c>
      <c r="D347" s="140">
        <v>0</v>
      </c>
      <c r="E347" s="140"/>
      <c r="F347" s="163" t="str">
        <f t="shared" si="72"/>
        <v>-</v>
      </c>
    </row>
    <row r="348" ht="12.75" customHeight="1" spans="1:6">
      <c r="A348" s="108">
        <v>7252</v>
      </c>
      <c r="B348" s="109" t="s">
        <v>738</v>
      </c>
      <c r="C348" s="232" t="s">
        <v>739</v>
      </c>
      <c r="D348" s="140">
        <v>0</v>
      </c>
      <c r="E348" s="140"/>
      <c r="F348" s="163" t="str">
        <f t="shared" si="72"/>
        <v>-</v>
      </c>
    </row>
    <row r="349" ht="12.75" customHeight="1" spans="1:6">
      <c r="A349" s="108">
        <v>726</v>
      </c>
      <c r="B349" s="109" t="s">
        <v>740</v>
      </c>
      <c r="C349" s="232" t="s">
        <v>741</v>
      </c>
      <c r="D349" s="138">
        <f t="shared" ref="D349:E349" si="82">SUM(D350:D353)</f>
        <v>0</v>
      </c>
      <c r="E349" s="138">
        <f t="shared" si="82"/>
        <v>0</v>
      </c>
      <c r="F349" s="163" t="str">
        <f t="shared" si="72"/>
        <v>-</v>
      </c>
    </row>
    <row r="350" ht="12.75" customHeight="1" spans="1:6">
      <c r="A350" s="108">
        <v>7261</v>
      </c>
      <c r="B350" s="109" t="s">
        <v>742</v>
      </c>
      <c r="C350" s="232" t="s">
        <v>743</v>
      </c>
      <c r="D350" s="140">
        <v>0</v>
      </c>
      <c r="E350" s="140"/>
      <c r="F350" s="163" t="str">
        <f t="shared" si="72"/>
        <v>-</v>
      </c>
    </row>
    <row r="351" ht="12.75" customHeight="1" spans="1:6">
      <c r="A351" s="108">
        <v>7262</v>
      </c>
      <c r="B351" s="109" t="s">
        <v>744</v>
      </c>
      <c r="C351" s="232" t="s">
        <v>745</v>
      </c>
      <c r="D351" s="140">
        <v>0</v>
      </c>
      <c r="E351" s="140"/>
      <c r="F351" s="163" t="str">
        <f t="shared" si="72"/>
        <v>-</v>
      </c>
    </row>
    <row r="352" ht="12.75" customHeight="1" spans="1:6">
      <c r="A352" s="108">
        <v>7263</v>
      </c>
      <c r="B352" s="109" t="s">
        <v>746</v>
      </c>
      <c r="C352" s="232" t="s">
        <v>747</v>
      </c>
      <c r="D352" s="140">
        <v>0</v>
      </c>
      <c r="E352" s="140"/>
      <c r="F352" s="163" t="str">
        <f t="shared" si="72"/>
        <v>-</v>
      </c>
    </row>
    <row r="353" ht="12.75" customHeight="1" spans="1:6">
      <c r="A353" s="108">
        <v>7264</v>
      </c>
      <c r="B353" s="109" t="s">
        <v>748</v>
      </c>
      <c r="C353" s="232" t="s">
        <v>749</v>
      </c>
      <c r="D353" s="140">
        <v>0</v>
      </c>
      <c r="E353" s="140"/>
      <c r="F353" s="163" t="str">
        <f t="shared" si="72"/>
        <v>-</v>
      </c>
    </row>
    <row r="354" ht="24" spans="1:6">
      <c r="A354" s="108">
        <v>73</v>
      </c>
      <c r="B354" s="109" t="s">
        <v>750</v>
      </c>
      <c r="C354" s="232" t="s">
        <v>751</v>
      </c>
      <c r="D354" s="138">
        <f t="shared" ref="D354:E354" si="83">D355</f>
        <v>0</v>
      </c>
      <c r="E354" s="138">
        <f t="shared" si="83"/>
        <v>0</v>
      </c>
      <c r="F354" s="163" t="str">
        <f t="shared" si="72"/>
        <v>-</v>
      </c>
    </row>
    <row r="355" ht="24" spans="1:6">
      <c r="A355" s="108">
        <v>731</v>
      </c>
      <c r="B355" s="109" t="s">
        <v>752</v>
      </c>
      <c r="C355" s="232" t="s">
        <v>753</v>
      </c>
      <c r="D355" s="138">
        <f t="shared" ref="D355:E355" si="84">SUM(D356:D357)</f>
        <v>0</v>
      </c>
      <c r="E355" s="138">
        <f t="shared" si="84"/>
        <v>0</v>
      </c>
      <c r="F355" s="163" t="str">
        <f t="shared" si="72"/>
        <v>-</v>
      </c>
    </row>
    <row r="356" ht="12.75" customHeight="1" spans="1:6">
      <c r="A356" s="108">
        <v>7311</v>
      </c>
      <c r="B356" s="109" t="s">
        <v>754</v>
      </c>
      <c r="C356" s="232" t="s">
        <v>755</v>
      </c>
      <c r="D356" s="140">
        <v>0</v>
      </c>
      <c r="E356" s="140"/>
      <c r="F356" s="163" t="str">
        <f t="shared" si="72"/>
        <v>-</v>
      </c>
    </row>
    <row r="357" ht="12.75" customHeight="1" spans="1:6">
      <c r="A357" s="108">
        <v>7312</v>
      </c>
      <c r="B357" s="109" t="s">
        <v>756</v>
      </c>
      <c r="C357" s="232" t="s">
        <v>757</v>
      </c>
      <c r="D357" s="140">
        <v>0</v>
      </c>
      <c r="E357" s="140"/>
      <c r="F357" s="163" t="str">
        <f t="shared" si="72"/>
        <v>-</v>
      </c>
    </row>
    <row r="358" ht="12.75" customHeight="1" spans="1:6">
      <c r="A358" s="108">
        <v>74</v>
      </c>
      <c r="B358" s="109" t="s">
        <v>758</v>
      </c>
      <c r="C358" s="232" t="s">
        <v>759</v>
      </c>
      <c r="D358" s="138">
        <f t="shared" ref="D358:E358" si="85">D359</f>
        <v>0</v>
      </c>
      <c r="E358" s="138">
        <f t="shared" si="85"/>
        <v>0</v>
      </c>
      <c r="F358" s="163" t="str">
        <f t="shared" si="72"/>
        <v>-</v>
      </c>
    </row>
    <row r="359" ht="12.75" customHeight="1" spans="1:6">
      <c r="A359" s="108">
        <v>741</v>
      </c>
      <c r="B359" s="109" t="s">
        <v>760</v>
      </c>
      <c r="C359" s="232" t="s">
        <v>761</v>
      </c>
      <c r="D359" s="140">
        <v>0</v>
      </c>
      <c r="E359" s="140"/>
      <c r="F359" s="163" t="str">
        <f t="shared" si="72"/>
        <v>-</v>
      </c>
    </row>
    <row r="360" ht="12.75" customHeight="1" spans="1:6">
      <c r="A360" s="108">
        <v>4</v>
      </c>
      <c r="B360" s="109" t="s">
        <v>762</v>
      </c>
      <c r="C360" s="232" t="s">
        <v>763</v>
      </c>
      <c r="D360" s="138">
        <f t="shared" ref="D360:E360" si="86">D361+D373+D406+D410+D412</f>
        <v>6579.72</v>
      </c>
      <c r="E360" s="138">
        <f t="shared" si="86"/>
        <v>9428.89</v>
      </c>
      <c r="F360" s="163">
        <f t="shared" si="72"/>
        <v>143.302298578055</v>
      </c>
    </row>
    <row r="361" ht="12.75" customHeight="1" spans="1:6">
      <c r="A361" s="108">
        <v>41</v>
      </c>
      <c r="B361" s="109" t="s">
        <v>764</v>
      </c>
      <c r="C361" s="232" t="s">
        <v>765</v>
      </c>
      <c r="D361" s="138">
        <f t="shared" ref="D361:E361" si="87">D362+D366</f>
        <v>0</v>
      </c>
      <c r="E361" s="138">
        <f t="shared" si="87"/>
        <v>0</v>
      </c>
      <c r="F361" s="163" t="str">
        <f t="shared" si="72"/>
        <v>-</v>
      </c>
    </row>
    <row r="362" ht="12.75" customHeight="1" spans="1:6">
      <c r="A362" s="108">
        <v>411</v>
      </c>
      <c r="B362" s="109" t="s">
        <v>766</v>
      </c>
      <c r="C362" s="232" t="s">
        <v>767</v>
      </c>
      <c r="D362" s="138">
        <f t="shared" ref="D362:E362" si="88">SUM(D363:D365)</f>
        <v>0</v>
      </c>
      <c r="E362" s="138">
        <f t="shared" si="88"/>
        <v>0</v>
      </c>
      <c r="F362" s="163" t="str">
        <f t="shared" si="72"/>
        <v>-</v>
      </c>
    </row>
    <row r="363" ht="12.75" customHeight="1" spans="1:6">
      <c r="A363" s="108">
        <v>4111</v>
      </c>
      <c r="B363" s="109" t="s">
        <v>664</v>
      </c>
      <c r="C363" s="232" t="s">
        <v>768</v>
      </c>
      <c r="D363" s="140">
        <v>0</v>
      </c>
      <c r="E363" s="140"/>
      <c r="F363" s="163" t="str">
        <f t="shared" si="72"/>
        <v>-</v>
      </c>
    </row>
    <row r="364" ht="12.75" customHeight="1" spans="1:6">
      <c r="A364" s="108">
        <v>4112</v>
      </c>
      <c r="B364" s="109" t="s">
        <v>666</v>
      </c>
      <c r="C364" s="232" t="s">
        <v>769</v>
      </c>
      <c r="D364" s="140">
        <v>0</v>
      </c>
      <c r="E364" s="140"/>
      <c r="F364" s="163" t="str">
        <f t="shared" si="72"/>
        <v>-</v>
      </c>
    </row>
    <row r="365" ht="12.75" customHeight="1" spans="1:6">
      <c r="A365" s="108">
        <v>4113</v>
      </c>
      <c r="B365" s="109" t="s">
        <v>770</v>
      </c>
      <c r="C365" s="232" t="s">
        <v>771</v>
      </c>
      <c r="D365" s="140">
        <v>0</v>
      </c>
      <c r="E365" s="140"/>
      <c r="F365" s="163" t="str">
        <f t="shared" si="72"/>
        <v>-</v>
      </c>
    </row>
    <row r="366" ht="12.75" customHeight="1" spans="1:6">
      <c r="A366" s="108">
        <v>412</v>
      </c>
      <c r="B366" s="109" t="s">
        <v>772</v>
      </c>
      <c r="C366" s="232" t="s">
        <v>773</v>
      </c>
      <c r="D366" s="138">
        <f t="shared" ref="D366:E366" si="89">SUM(D367:D372)</f>
        <v>0</v>
      </c>
      <c r="E366" s="138">
        <f t="shared" si="89"/>
        <v>0</v>
      </c>
      <c r="F366" s="163" t="str">
        <f t="shared" si="72"/>
        <v>-</v>
      </c>
    </row>
    <row r="367" ht="12.75" customHeight="1" spans="1:6">
      <c r="A367" s="108">
        <v>4121</v>
      </c>
      <c r="B367" s="109" t="s">
        <v>672</v>
      </c>
      <c r="C367" s="232" t="s">
        <v>774</v>
      </c>
      <c r="D367" s="140">
        <v>0</v>
      </c>
      <c r="E367" s="140"/>
      <c r="F367" s="163" t="str">
        <f t="shared" si="72"/>
        <v>-</v>
      </c>
    </row>
    <row r="368" ht="12.75" customHeight="1" spans="1:6">
      <c r="A368" s="108">
        <v>4122</v>
      </c>
      <c r="B368" s="109" t="s">
        <v>674</v>
      </c>
      <c r="C368" s="232" t="s">
        <v>775</v>
      </c>
      <c r="D368" s="140">
        <v>0</v>
      </c>
      <c r="E368" s="140"/>
      <c r="F368" s="163" t="str">
        <f t="shared" si="72"/>
        <v>-</v>
      </c>
    </row>
    <row r="369" ht="12.75" customHeight="1" spans="1:6">
      <c r="A369" s="108">
        <v>4123</v>
      </c>
      <c r="B369" s="109" t="s">
        <v>676</v>
      </c>
      <c r="C369" s="232" t="s">
        <v>776</v>
      </c>
      <c r="D369" s="140">
        <v>0</v>
      </c>
      <c r="E369" s="140"/>
      <c r="F369" s="163" t="str">
        <f t="shared" si="72"/>
        <v>-</v>
      </c>
    </row>
    <row r="370" ht="12.75" customHeight="1" spans="1:6">
      <c r="A370" s="108">
        <v>4124</v>
      </c>
      <c r="B370" s="109" t="s">
        <v>678</v>
      </c>
      <c r="C370" s="232" t="s">
        <v>777</v>
      </c>
      <c r="D370" s="140">
        <v>0</v>
      </c>
      <c r="E370" s="140"/>
      <c r="F370" s="163" t="str">
        <f t="shared" si="72"/>
        <v>-</v>
      </c>
    </row>
    <row r="371" ht="12.75" customHeight="1" spans="1:6">
      <c r="A371" s="108">
        <v>4125</v>
      </c>
      <c r="B371" s="109" t="s">
        <v>680</v>
      </c>
      <c r="C371" s="232" t="s">
        <v>778</v>
      </c>
      <c r="D371" s="140">
        <v>0</v>
      </c>
      <c r="E371" s="140"/>
      <c r="F371" s="163" t="str">
        <f t="shared" si="72"/>
        <v>-</v>
      </c>
    </row>
    <row r="372" ht="12.75" customHeight="1" spans="1:6">
      <c r="A372" s="108">
        <v>4126</v>
      </c>
      <c r="B372" s="109" t="s">
        <v>682</v>
      </c>
      <c r="C372" s="232" t="s">
        <v>779</v>
      </c>
      <c r="D372" s="140">
        <v>0</v>
      </c>
      <c r="E372" s="140"/>
      <c r="F372" s="163" t="str">
        <f t="shared" si="72"/>
        <v>-</v>
      </c>
    </row>
    <row r="373" ht="24" spans="1:6">
      <c r="A373" s="108">
        <v>42</v>
      </c>
      <c r="B373" s="162" t="s">
        <v>780</v>
      </c>
      <c r="C373" s="232" t="s">
        <v>781</v>
      </c>
      <c r="D373" s="138">
        <f t="shared" ref="D373:E373" si="90">D374+D379+D388+D393+D398+D401</f>
        <v>6579.72</v>
      </c>
      <c r="E373" s="138">
        <f t="shared" si="90"/>
        <v>9428.89</v>
      </c>
      <c r="F373" s="163">
        <f t="shared" si="72"/>
        <v>143.302298578055</v>
      </c>
    </row>
    <row r="374" ht="12.75" customHeight="1" spans="1:6">
      <c r="A374" s="108">
        <v>421</v>
      </c>
      <c r="B374" s="109" t="s">
        <v>782</v>
      </c>
      <c r="C374" s="232" t="s">
        <v>783</v>
      </c>
      <c r="D374" s="138">
        <f t="shared" ref="D374:E374" si="91">SUM(D375:D378)</f>
        <v>0</v>
      </c>
      <c r="E374" s="138">
        <f t="shared" si="91"/>
        <v>0</v>
      </c>
      <c r="F374" s="163" t="str">
        <f t="shared" si="72"/>
        <v>-</v>
      </c>
    </row>
    <row r="375" ht="12.75" customHeight="1" spans="1:6">
      <c r="A375" s="108">
        <v>4211</v>
      </c>
      <c r="B375" s="109" t="s">
        <v>688</v>
      </c>
      <c r="C375" s="232" t="s">
        <v>784</v>
      </c>
      <c r="D375" s="140">
        <v>0</v>
      </c>
      <c r="E375" s="140"/>
      <c r="F375" s="163" t="str">
        <f t="shared" si="72"/>
        <v>-</v>
      </c>
    </row>
    <row r="376" ht="12.75" customHeight="1" spans="1:6">
      <c r="A376" s="108">
        <v>4212</v>
      </c>
      <c r="B376" s="109" t="s">
        <v>690</v>
      </c>
      <c r="C376" s="232" t="s">
        <v>785</v>
      </c>
      <c r="D376" s="140">
        <v>0</v>
      </c>
      <c r="E376" s="140"/>
      <c r="F376" s="163" t="str">
        <f t="shared" si="72"/>
        <v>-</v>
      </c>
    </row>
    <row r="377" ht="12.75" customHeight="1" spans="1:6">
      <c r="A377" s="108">
        <v>4213</v>
      </c>
      <c r="B377" s="109" t="s">
        <v>692</v>
      </c>
      <c r="C377" s="232" t="s">
        <v>786</v>
      </c>
      <c r="D377" s="140">
        <v>0</v>
      </c>
      <c r="E377" s="140"/>
      <c r="F377" s="163" t="str">
        <f t="shared" si="72"/>
        <v>-</v>
      </c>
    </row>
    <row r="378" ht="12.75" customHeight="1" spans="1:6">
      <c r="A378" s="108">
        <v>4214</v>
      </c>
      <c r="B378" s="109" t="s">
        <v>694</v>
      </c>
      <c r="C378" s="232" t="s">
        <v>787</v>
      </c>
      <c r="D378" s="140">
        <v>0</v>
      </c>
      <c r="E378" s="140"/>
      <c r="F378" s="163" t="str">
        <f t="shared" si="72"/>
        <v>-</v>
      </c>
    </row>
    <row r="379" ht="12.75" customHeight="1" spans="1:6">
      <c r="A379" s="108">
        <v>422</v>
      </c>
      <c r="B379" s="109" t="s">
        <v>788</v>
      </c>
      <c r="C379" s="232" t="s">
        <v>789</v>
      </c>
      <c r="D379" s="138">
        <f t="shared" ref="D379:E379" si="92">SUM(D380:D387)</f>
        <v>6579.72</v>
      </c>
      <c r="E379" s="138">
        <f t="shared" si="92"/>
        <v>9428.89</v>
      </c>
      <c r="F379" s="163">
        <f t="shared" si="72"/>
        <v>143.302298578055</v>
      </c>
    </row>
    <row r="380" ht="12.75" customHeight="1" spans="1:6">
      <c r="A380" s="108">
        <v>4221</v>
      </c>
      <c r="B380" s="109" t="s">
        <v>698</v>
      </c>
      <c r="C380" s="232" t="s">
        <v>790</v>
      </c>
      <c r="D380" s="140">
        <v>494.9</v>
      </c>
      <c r="E380" s="140">
        <v>973.5</v>
      </c>
      <c r="F380" s="163">
        <f t="shared" si="72"/>
        <v>196.706405334411</v>
      </c>
    </row>
    <row r="381" ht="12.75" customHeight="1" spans="1:6">
      <c r="A381" s="108">
        <v>4222</v>
      </c>
      <c r="B381" s="109" t="s">
        <v>791</v>
      </c>
      <c r="C381" s="232" t="s">
        <v>792</v>
      </c>
      <c r="D381" s="140">
        <v>0</v>
      </c>
      <c r="E381" s="140"/>
      <c r="F381" s="163" t="str">
        <f t="shared" si="72"/>
        <v>-</v>
      </c>
    </row>
    <row r="382" ht="12.75" customHeight="1" spans="1:6">
      <c r="A382" s="108">
        <v>4223</v>
      </c>
      <c r="B382" s="109" t="s">
        <v>702</v>
      </c>
      <c r="C382" s="232" t="s">
        <v>793</v>
      </c>
      <c r="D382" s="140">
        <v>6084.82</v>
      </c>
      <c r="E382" s="140">
        <v>8455.39</v>
      </c>
      <c r="F382" s="163">
        <f t="shared" si="72"/>
        <v>138.958753093764</v>
      </c>
    </row>
    <row r="383" ht="12.75" customHeight="1" spans="1:6">
      <c r="A383" s="108">
        <v>4224</v>
      </c>
      <c r="B383" s="109" t="s">
        <v>704</v>
      </c>
      <c r="C383" s="232" t="s">
        <v>794</v>
      </c>
      <c r="D383" s="140">
        <v>0</v>
      </c>
      <c r="E383" s="140"/>
      <c r="F383" s="163" t="str">
        <f t="shared" si="72"/>
        <v>-</v>
      </c>
    </row>
    <row r="384" ht="12.75" customHeight="1" spans="1:6">
      <c r="A384" s="110">
        <v>4225</v>
      </c>
      <c r="B384" s="111" t="s">
        <v>706</v>
      </c>
      <c r="C384" s="233" t="s">
        <v>795</v>
      </c>
      <c r="D384" s="141">
        <v>0</v>
      </c>
      <c r="E384" s="141"/>
      <c r="F384" s="195" t="str">
        <f t="shared" si="72"/>
        <v>-</v>
      </c>
    </row>
    <row r="385" ht="12.75" customHeight="1" spans="1:6">
      <c r="A385" s="108">
        <v>4226</v>
      </c>
      <c r="B385" s="109" t="s">
        <v>708</v>
      </c>
      <c r="C385" s="232" t="s">
        <v>796</v>
      </c>
      <c r="D385" s="140">
        <v>0</v>
      </c>
      <c r="E385" s="140"/>
      <c r="F385" s="163" t="str">
        <f t="shared" si="72"/>
        <v>-</v>
      </c>
    </row>
    <row r="386" ht="12.75" customHeight="1" spans="1:6">
      <c r="A386" s="108">
        <v>4227</v>
      </c>
      <c r="B386" s="162" t="s">
        <v>710</v>
      </c>
      <c r="C386" s="232" t="s">
        <v>797</v>
      </c>
      <c r="D386" s="140">
        <v>0</v>
      </c>
      <c r="E386" s="140"/>
      <c r="F386" s="163" t="str">
        <f t="shared" si="72"/>
        <v>-</v>
      </c>
    </row>
    <row r="387" ht="12.75" customHeight="1" spans="1:6">
      <c r="A387" s="108" t="s">
        <v>798</v>
      </c>
      <c r="B387" s="162" t="s">
        <v>713</v>
      </c>
      <c r="C387" s="232" t="s">
        <v>798</v>
      </c>
      <c r="D387" s="140">
        <v>0</v>
      </c>
      <c r="E387" s="140"/>
      <c r="F387" s="163" t="str">
        <f t="shared" si="72"/>
        <v>-</v>
      </c>
    </row>
    <row r="388" ht="12.75" customHeight="1" spans="1:6">
      <c r="A388" s="108">
        <v>423</v>
      </c>
      <c r="B388" s="109" t="s">
        <v>799</v>
      </c>
      <c r="C388" s="232" t="s">
        <v>800</v>
      </c>
      <c r="D388" s="138">
        <f t="shared" ref="D388:E388" si="93">SUM(D389:D392)</f>
        <v>0</v>
      </c>
      <c r="E388" s="138">
        <f t="shared" si="93"/>
        <v>0</v>
      </c>
      <c r="F388" s="163" t="str">
        <f t="shared" si="72"/>
        <v>-</v>
      </c>
    </row>
    <row r="389" ht="12.75" customHeight="1" spans="1:6">
      <c r="A389" s="108">
        <v>4231</v>
      </c>
      <c r="B389" s="109" t="s">
        <v>716</v>
      </c>
      <c r="C389" s="232" t="s">
        <v>801</v>
      </c>
      <c r="D389" s="140">
        <v>0</v>
      </c>
      <c r="E389" s="140"/>
      <c r="F389" s="163" t="str">
        <f t="shared" si="72"/>
        <v>-</v>
      </c>
    </row>
    <row r="390" ht="12.75" customHeight="1" spans="1:6">
      <c r="A390" s="108">
        <v>4232</v>
      </c>
      <c r="B390" s="109" t="s">
        <v>718</v>
      </c>
      <c r="C390" s="232" t="s">
        <v>802</v>
      </c>
      <c r="D390" s="140">
        <v>0</v>
      </c>
      <c r="E390" s="140"/>
      <c r="F390" s="163" t="str">
        <f t="shared" si="72"/>
        <v>-</v>
      </c>
    </row>
    <row r="391" ht="12.75" customHeight="1" spans="1:6">
      <c r="A391" s="108">
        <v>4233</v>
      </c>
      <c r="B391" s="109" t="s">
        <v>720</v>
      </c>
      <c r="C391" s="232" t="s">
        <v>803</v>
      </c>
      <c r="D391" s="140">
        <v>0</v>
      </c>
      <c r="E391" s="140"/>
      <c r="F391" s="163" t="str">
        <f t="shared" si="72"/>
        <v>-</v>
      </c>
    </row>
    <row r="392" ht="12.75" customHeight="1" spans="1:6">
      <c r="A392" s="108">
        <v>4234</v>
      </c>
      <c r="B392" s="162" t="s">
        <v>722</v>
      </c>
      <c r="C392" s="232" t="s">
        <v>804</v>
      </c>
      <c r="D392" s="140">
        <v>0</v>
      </c>
      <c r="E392" s="140"/>
      <c r="F392" s="163" t="str">
        <f t="shared" si="72"/>
        <v>-</v>
      </c>
    </row>
    <row r="393" ht="12.75" customHeight="1" spans="1:6">
      <c r="A393" s="108">
        <v>424</v>
      </c>
      <c r="B393" s="109" t="s">
        <v>805</v>
      </c>
      <c r="C393" s="232" t="s">
        <v>806</v>
      </c>
      <c r="D393" s="138">
        <f t="shared" ref="D393:E393" si="94">SUM(D394:D397)</f>
        <v>0</v>
      </c>
      <c r="E393" s="138">
        <f t="shared" si="94"/>
        <v>0</v>
      </c>
      <c r="F393" s="163" t="str">
        <f t="shared" si="72"/>
        <v>-</v>
      </c>
    </row>
    <row r="394" ht="12.75" customHeight="1" spans="1:6">
      <c r="A394" s="108">
        <v>4241</v>
      </c>
      <c r="B394" s="109" t="s">
        <v>807</v>
      </c>
      <c r="C394" s="232" t="s">
        <v>808</v>
      </c>
      <c r="D394" s="140">
        <v>0</v>
      </c>
      <c r="E394" s="140"/>
      <c r="F394" s="163" t="str">
        <f t="shared" si="72"/>
        <v>-</v>
      </c>
    </row>
    <row r="395" ht="12.75" customHeight="1" spans="1:6">
      <c r="A395" s="108">
        <v>4242</v>
      </c>
      <c r="B395" s="109" t="s">
        <v>728</v>
      </c>
      <c r="C395" s="232" t="s">
        <v>809</v>
      </c>
      <c r="D395" s="140">
        <v>0</v>
      </c>
      <c r="E395" s="140"/>
      <c r="F395" s="163" t="str">
        <f t="shared" si="72"/>
        <v>-</v>
      </c>
    </row>
    <row r="396" ht="12.75" customHeight="1" spans="1:6">
      <c r="A396" s="108">
        <v>4243</v>
      </c>
      <c r="B396" s="109" t="s">
        <v>730</v>
      </c>
      <c r="C396" s="232" t="s">
        <v>810</v>
      </c>
      <c r="D396" s="140">
        <v>0</v>
      </c>
      <c r="E396" s="140"/>
      <c r="F396" s="163" t="str">
        <f t="shared" si="72"/>
        <v>-</v>
      </c>
    </row>
    <row r="397" ht="12.75" customHeight="1" spans="1:6">
      <c r="A397" s="108">
        <v>4244</v>
      </c>
      <c r="B397" s="109" t="s">
        <v>732</v>
      </c>
      <c r="C397" s="232" t="s">
        <v>811</v>
      </c>
      <c r="D397" s="140">
        <v>0</v>
      </c>
      <c r="E397" s="140"/>
      <c r="F397" s="163" t="str">
        <f t="shared" si="72"/>
        <v>-</v>
      </c>
    </row>
    <row r="398" ht="12.75" customHeight="1" spans="1:6">
      <c r="A398" s="108">
        <v>425</v>
      </c>
      <c r="B398" s="109" t="s">
        <v>812</v>
      </c>
      <c r="C398" s="232" t="s">
        <v>813</v>
      </c>
      <c r="D398" s="138">
        <f t="shared" ref="D398:E398" si="95">SUM(D399:D400)</f>
        <v>0</v>
      </c>
      <c r="E398" s="138">
        <f t="shared" si="95"/>
        <v>0</v>
      </c>
      <c r="F398" s="163" t="str">
        <f t="shared" si="72"/>
        <v>-</v>
      </c>
    </row>
    <row r="399" ht="12.75" customHeight="1" spans="1:6">
      <c r="A399" s="108">
        <v>4251</v>
      </c>
      <c r="B399" s="109" t="s">
        <v>814</v>
      </c>
      <c r="C399" s="232" t="s">
        <v>815</v>
      </c>
      <c r="D399" s="140">
        <v>0</v>
      </c>
      <c r="E399" s="140"/>
      <c r="F399" s="163" t="str">
        <f t="shared" si="72"/>
        <v>-</v>
      </c>
    </row>
    <row r="400" ht="12.75" customHeight="1" spans="1:6">
      <c r="A400" s="108">
        <v>4252</v>
      </c>
      <c r="B400" s="109" t="s">
        <v>738</v>
      </c>
      <c r="C400" s="232" t="s">
        <v>816</v>
      </c>
      <c r="D400" s="140">
        <v>0</v>
      </c>
      <c r="E400" s="140"/>
      <c r="F400" s="163" t="str">
        <f t="shared" si="72"/>
        <v>-</v>
      </c>
    </row>
    <row r="401" ht="12.75" customHeight="1" spans="1:6">
      <c r="A401" s="108">
        <v>426</v>
      </c>
      <c r="B401" s="109" t="s">
        <v>817</v>
      </c>
      <c r="C401" s="232" t="s">
        <v>818</v>
      </c>
      <c r="D401" s="138">
        <f t="shared" ref="D401:E401" si="96">SUM(D402:D405)</f>
        <v>0</v>
      </c>
      <c r="E401" s="138">
        <f t="shared" si="96"/>
        <v>0</v>
      </c>
      <c r="F401" s="163" t="str">
        <f t="shared" si="72"/>
        <v>-</v>
      </c>
    </row>
    <row r="402" ht="12.75" customHeight="1" spans="1:6">
      <c r="A402" s="108">
        <v>4261</v>
      </c>
      <c r="B402" s="109" t="s">
        <v>742</v>
      </c>
      <c r="C402" s="232" t="s">
        <v>819</v>
      </c>
      <c r="D402" s="140">
        <v>0</v>
      </c>
      <c r="E402" s="140"/>
      <c r="F402" s="163" t="str">
        <f t="shared" si="72"/>
        <v>-</v>
      </c>
    </row>
    <row r="403" ht="12.75" customHeight="1" spans="1:6">
      <c r="A403" s="108">
        <v>4262</v>
      </c>
      <c r="B403" s="109" t="s">
        <v>744</v>
      </c>
      <c r="C403" s="232" t="s">
        <v>820</v>
      </c>
      <c r="D403" s="140">
        <v>0</v>
      </c>
      <c r="E403" s="140"/>
      <c r="F403" s="163" t="str">
        <f t="shared" si="72"/>
        <v>-</v>
      </c>
    </row>
    <row r="404" ht="12.75" customHeight="1" spans="1:6">
      <c r="A404" s="108">
        <v>4263</v>
      </c>
      <c r="B404" s="109" t="s">
        <v>746</v>
      </c>
      <c r="C404" s="232" t="s">
        <v>821</v>
      </c>
      <c r="D404" s="140">
        <v>0</v>
      </c>
      <c r="E404" s="140"/>
      <c r="F404" s="163" t="str">
        <f t="shared" si="72"/>
        <v>-</v>
      </c>
    </row>
    <row r="405" ht="12.75" customHeight="1" spans="1:6">
      <c r="A405" s="108">
        <v>4264</v>
      </c>
      <c r="B405" s="109" t="s">
        <v>748</v>
      </c>
      <c r="C405" s="232" t="s">
        <v>822</v>
      </c>
      <c r="D405" s="140">
        <v>0</v>
      </c>
      <c r="E405" s="140"/>
      <c r="F405" s="163" t="str">
        <f t="shared" si="72"/>
        <v>-</v>
      </c>
    </row>
    <row r="406" ht="24" spans="1:6">
      <c r="A406" s="108">
        <v>43</v>
      </c>
      <c r="B406" s="109" t="s">
        <v>823</v>
      </c>
      <c r="C406" s="232" t="s">
        <v>824</v>
      </c>
      <c r="D406" s="138">
        <f t="shared" ref="D406:E406" si="97">D407</f>
        <v>0</v>
      </c>
      <c r="E406" s="138">
        <f t="shared" si="97"/>
        <v>0</v>
      </c>
      <c r="F406" s="163" t="str">
        <f t="shared" si="72"/>
        <v>-</v>
      </c>
    </row>
    <row r="407" ht="12.75" customHeight="1" spans="1:6">
      <c r="A407" s="108">
        <v>431</v>
      </c>
      <c r="B407" s="109" t="s">
        <v>825</v>
      </c>
      <c r="C407" s="232" t="s">
        <v>826</v>
      </c>
      <c r="D407" s="138">
        <f t="shared" ref="D407:E407" si="98">SUM(D408:D409)</f>
        <v>0</v>
      </c>
      <c r="E407" s="138">
        <f t="shared" si="98"/>
        <v>0</v>
      </c>
      <c r="F407" s="163" t="str">
        <f t="shared" si="72"/>
        <v>-</v>
      </c>
    </row>
    <row r="408" ht="12.75" customHeight="1" spans="1:6">
      <c r="A408" s="108">
        <v>4311</v>
      </c>
      <c r="B408" s="109" t="s">
        <v>754</v>
      </c>
      <c r="C408" s="232" t="s">
        <v>827</v>
      </c>
      <c r="D408" s="140">
        <v>0</v>
      </c>
      <c r="E408" s="140"/>
      <c r="F408" s="163" t="str">
        <f t="shared" si="72"/>
        <v>-</v>
      </c>
    </row>
    <row r="409" ht="12.75" customHeight="1" spans="1:6">
      <c r="A409" s="108">
        <v>4312</v>
      </c>
      <c r="B409" s="109" t="s">
        <v>756</v>
      </c>
      <c r="C409" s="232" t="s">
        <v>828</v>
      </c>
      <c r="D409" s="140">
        <v>0</v>
      </c>
      <c r="E409" s="140"/>
      <c r="F409" s="163" t="str">
        <f t="shared" si="72"/>
        <v>-</v>
      </c>
    </row>
    <row r="410" ht="12.75" customHeight="1" spans="1:6">
      <c r="A410" s="108">
        <v>44</v>
      </c>
      <c r="B410" s="109" t="s">
        <v>829</v>
      </c>
      <c r="C410" s="232" t="s">
        <v>830</v>
      </c>
      <c r="D410" s="138">
        <f t="shared" ref="D410:E410" si="99">D411</f>
        <v>0</v>
      </c>
      <c r="E410" s="138">
        <f t="shared" si="99"/>
        <v>0</v>
      </c>
      <c r="F410" s="163" t="str">
        <f t="shared" si="72"/>
        <v>-</v>
      </c>
    </row>
    <row r="411" ht="12.75" customHeight="1" spans="1:6">
      <c r="A411" s="108">
        <v>441</v>
      </c>
      <c r="B411" s="109" t="s">
        <v>831</v>
      </c>
      <c r="C411" s="232" t="s">
        <v>832</v>
      </c>
      <c r="D411" s="140">
        <v>0</v>
      </c>
      <c r="E411" s="140"/>
      <c r="F411" s="163" t="str">
        <f t="shared" si="72"/>
        <v>-</v>
      </c>
    </row>
    <row r="412" ht="12.75" customHeight="1" spans="1:6">
      <c r="A412" s="108">
        <v>45</v>
      </c>
      <c r="B412" s="109" t="s">
        <v>833</v>
      </c>
      <c r="C412" s="232" t="s">
        <v>834</v>
      </c>
      <c r="D412" s="138">
        <f t="shared" ref="D412:E412" si="100">SUM(D413:D416)</f>
        <v>0</v>
      </c>
      <c r="E412" s="138">
        <f t="shared" si="100"/>
        <v>0</v>
      </c>
      <c r="F412" s="163" t="str">
        <f t="shared" si="72"/>
        <v>-</v>
      </c>
    </row>
    <row r="413" ht="12.75" customHeight="1" spans="1:6">
      <c r="A413" s="108">
        <v>451</v>
      </c>
      <c r="B413" s="109" t="s">
        <v>835</v>
      </c>
      <c r="C413" s="232" t="s">
        <v>836</v>
      </c>
      <c r="D413" s="140">
        <v>0</v>
      </c>
      <c r="E413" s="140"/>
      <c r="F413" s="163" t="str">
        <f t="shared" si="72"/>
        <v>-</v>
      </c>
    </row>
    <row r="414" ht="12.75" customHeight="1" spans="1:6">
      <c r="A414" s="108">
        <v>452</v>
      </c>
      <c r="B414" s="109" t="s">
        <v>837</v>
      </c>
      <c r="C414" s="232" t="s">
        <v>838</v>
      </c>
      <c r="D414" s="140">
        <v>0</v>
      </c>
      <c r="E414" s="140"/>
      <c r="F414" s="163" t="str">
        <f t="shared" si="72"/>
        <v>-</v>
      </c>
    </row>
    <row r="415" ht="12.75" customHeight="1" spans="1:6">
      <c r="A415" s="108">
        <v>453</v>
      </c>
      <c r="B415" s="109" t="s">
        <v>839</v>
      </c>
      <c r="C415" s="232" t="s">
        <v>840</v>
      </c>
      <c r="D415" s="140">
        <v>0</v>
      </c>
      <c r="E415" s="140"/>
      <c r="F415" s="163" t="str">
        <f t="shared" si="72"/>
        <v>-</v>
      </c>
    </row>
    <row r="416" ht="12.75" customHeight="1" spans="1:6">
      <c r="A416" s="108">
        <v>454</v>
      </c>
      <c r="B416" s="109" t="s">
        <v>841</v>
      </c>
      <c r="C416" s="232" t="s">
        <v>842</v>
      </c>
      <c r="D416" s="140">
        <v>0</v>
      </c>
      <c r="E416" s="140"/>
      <c r="F416" s="163" t="str">
        <f t="shared" si="72"/>
        <v>-</v>
      </c>
    </row>
    <row r="417" ht="12.75" customHeight="1" spans="1:6">
      <c r="A417" s="108" t="s">
        <v>632</v>
      </c>
      <c r="B417" s="109" t="s">
        <v>843</v>
      </c>
      <c r="C417" s="232" t="s">
        <v>844</v>
      </c>
      <c r="D417" s="138">
        <f t="shared" ref="D417:E417" si="101">IF(D308&gt;=D360,D308-D360,0)</f>
        <v>0</v>
      </c>
      <c r="E417" s="138">
        <f t="shared" si="101"/>
        <v>0</v>
      </c>
      <c r="F417" s="163" t="str">
        <f t="shared" si="72"/>
        <v>-</v>
      </c>
    </row>
    <row r="418" ht="12.75" customHeight="1" spans="1:6">
      <c r="A418" s="108" t="s">
        <v>632</v>
      </c>
      <c r="B418" s="109" t="s">
        <v>845</v>
      </c>
      <c r="C418" s="232" t="s">
        <v>846</v>
      </c>
      <c r="D418" s="138">
        <f t="shared" ref="D418:E418" si="102">IF(D360&gt;=D308,D360-D308,0)</f>
        <v>6579.72</v>
      </c>
      <c r="E418" s="138">
        <f t="shared" si="102"/>
        <v>9428.89</v>
      </c>
      <c r="F418" s="163">
        <f t="shared" si="72"/>
        <v>143.302298578055</v>
      </c>
    </row>
    <row r="419" ht="12.75" customHeight="1" spans="1:6">
      <c r="A419" s="108">
        <v>92212</v>
      </c>
      <c r="B419" s="109" t="s">
        <v>847</v>
      </c>
      <c r="C419" s="232" t="s">
        <v>848</v>
      </c>
      <c r="D419" s="140">
        <v>0</v>
      </c>
      <c r="E419" s="140">
        <v>421.35</v>
      </c>
      <c r="F419" s="163" t="str">
        <f t="shared" si="72"/>
        <v>-</v>
      </c>
    </row>
    <row r="420" ht="12.75" customHeight="1" spans="1:6">
      <c r="A420" s="108">
        <v>92222</v>
      </c>
      <c r="B420" s="109" t="s">
        <v>849</v>
      </c>
      <c r="C420" s="232" t="s">
        <v>850</v>
      </c>
      <c r="D420" s="140">
        <v>748.71</v>
      </c>
      <c r="E420" s="140">
        <v>0</v>
      </c>
      <c r="F420" s="163">
        <f t="shared" si="72"/>
        <v>0</v>
      </c>
    </row>
    <row r="421" ht="12.75" customHeight="1" spans="1:6">
      <c r="A421" s="108">
        <v>97</v>
      </c>
      <c r="B421" s="109" t="s">
        <v>851</v>
      </c>
      <c r="C421" s="232" t="s">
        <v>852</v>
      </c>
      <c r="D421" s="140">
        <v>0</v>
      </c>
      <c r="E421" s="140">
        <v>0</v>
      </c>
      <c r="F421" s="163" t="str">
        <f t="shared" si="72"/>
        <v>-</v>
      </c>
    </row>
    <row r="422" ht="12.75" customHeight="1" spans="1:6">
      <c r="A422" s="108" t="s">
        <v>632</v>
      </c>
      <c r="B422" s="109" t="s">
        <v>853</v>
      </c>
      <c r="C422" s="232" t="s">
        <v>854</v>
      </c>
      <c r="D422" s="138">
        <f>D6+D308</f>
        <v>494037.28</v>
      </c>
      <c r="E422" s="138">
        <f>E6+E308</f>
        <v>614999.22</v>
      </c>
      <c r="F422" s="163">
        <f t="shared" si="72"/>
        <v>124.484374944336</v>
      </c>
    </row>
    <row r="423" ht="12.75" customHeight="1" spans="1:6">
      <c r="A423" s="108" t="s">
        <v>632</v>
      </c>
      <c r="B423" s="109" t="s">
        <v>855</v>
      </c>
      <c r="C423" s="232" t="s">
        <v>856</v>
      </c>
      <c r="D423" s="138">
        <f t="shared" ref="D423:E423" si="103">D299+D360</f>
        <v>500683.79</v>
      </c>
      <c r="E423" s="138">
        <f t="shared" si="103"/>
        <v>610804.82</v>
      </c>
      <c r="F423" s="163">
        <f t="shared" si="72"/>
        <v>121.994127271426</v>
      </c>
    </row>
    <row r="424" ht="12.75" customHeight="1" spans="1:6">
      <c r="A424" s="108" t="s">
        <v>632</v>
      </c>
      <c r="B424" s="109" t="s">
        <v>857</v>
      </c>
      <c r="C424" s="232" t="s">
        <v>858</v>
      </c>
      <c r="D424" s="138">
        <f t="shared" ref="D424:E424" si="104">IF(D422&gt;=D423,D422-D423,0)</f>
        <v>0</v>
      </c>
      <c r="E424" s="138">
        <f t="shared" si="104"/>
        <v>4194.40000000002</v>
      </c>
      <c r="F424" s="163" t="str">
        <f t="shared" si="72"/>
        <v>-</v>
      </c>
    </row>
    <row r="425" ht="12.75" customHeight="1" spans="1:6">
      <c r="A425" s="108" t="s">
        <v>632</v>
      </c>
      <c r="B425" s="109" t="s">
        <v>859</v>
      </c>
      <c r="C425" s="232" t="s">
        <v>860</v>
      </c>
      <c r="D425" s="138">
        <f t="shared" ref="D425:E425" si="105">IF(D423&gt;=D422,D423-D422,0)</f>
        <v>6646.50999999989</v>
      </c>
      <c r="E425" s="138">
        <f t="shared" si="105"/>
        <v>0</v>
      </c>
      <c r="F425" s="163">
        <f t="shared" si="72"/>
        <v>0</v>
      </c>
    </row>
    <row r="426" ht="12.75" customHeight="1" spans="1:6">
      <c r="A426" s="239" t="s">
        <v>861</v>
      </c>
      <c r="B426" s="162" t="s">
        <v>862</v>
      </c>
      <c r="C426" s="240" t="s">
        <v>863</v>
      </c>
      <c r="D426" s="138">
        <f t="shared" ref="D426:E426" si="106">IF(D302-D303+D419-D420&gt;=0,D302-D303+D419-D420,0)</f>
        <v>0</v>
      </c>
      <c r="E426" s="138">
        <f t="shared" si="106"/>
        <v>0</v>
      </c>
      <c r="F426" s="163" t="str">
        <f t="shared" si="72"/>
        <v>-</v>
      </c>
    </row>
    <row r="427" ht="12.75" customHeight="1" spans="1:6">
      <c r="A427" s="239" t="s">
        <v>861</v>
      </c>
      <c r="B427" s="109" t="s">
        <v>864</v>
      </c>
      <c r="C427" s="240" t="s">
        <v>865</v>
      </c>
      <c r="D427" s="138">
        <f t="shared" ref="D427:E427" si="107">IF(D303-D302+D420-D419&gt;=0,D303-D302+D420-D419,0)</f>
        <v>33494.02</v>
      </c>
      <c r="E427" s="138">
        <f t="shared" si="107"/>
        <v>40140.54</v>
      </c>
      <c r="F427" s="163">
        <f t="shared" si="72"/>
        <v>119.843900493282</v>
      </c>
    </row>
    <row r="428" ht="24" spans="1:6">
      <c r="A428" s="235" t="s">
        <v>866</v>
      </c>
      <c r="B428" s="236" t="s">
        <v>867</v>
      </c>
      <c r="C428" s="237" t="s">
        <v>868</v>
      </c>
      <c r="D428" s="167">
        <f t="shared" ref="D428:E428" si="108">D304+D421</f>
        <v>492.34</v>
      </c>
      <c r="E428" s="167">
        <f t="shared" si="108"/>
        <v>1091.41</v>
      </c>
      <c r="F428" s="168">
        <f t="shared" si="72"/>
        <v>221.678108624122</v>
      </c>
    </row>
    <row r="429" s="222" customFormat="1" ht="20.1" customHeight="1" spans="1:6">
      <c r="A429" s="199" t="s">
        <v>869</v>
      </c>
      <c r="B429" s="200"/>
      <c r="C429" s="199"/>
      <c r="D429" s="238"/>
      <c r="E429" s="238"/>
      <c r="F429" s="203"/>
    </row>
    <row r="430" ht="12.75" customHeight="1" spans="1:6">
      <c r="A430" s="108">
        <v>8</v>
      </c>
      <c r="B430" s="109" t="s">
        <v>870</v>
      </c>
      <c r="C430" s="232" t="s">
        <v>871</v>
      </c>
      <c r="D430" s="138">
        <f>D431+D466+D479+D491+D522</f>
        <v>0</v>
      </c>
      <c r="E430" s="138">
        <f>E431+E466+E479+E491+E522</f>
        <v>0</v>
      </c>
      <c r="F430" s="163" t="str">
        <f t="shared" ref="F430:F651" si="109">IF(D430&lt;&gt;0,IF(E430/D430&gt;=100,"&gt;&gt;100",E430/D430*100),"-")</f>
        <v>-</v>
      </c>
    </row>
    <row r="431" ht="24" spans="1:6">
      <c r="A431" s="108">
        <v>81</v>
      </c>
      <c r="B431" s="197" t="s">
        <v>872</v>
      </c>
      <c r="C431" s="232" t="s">
        <v>873</v>
      </c>
      <c r="D431" s="138">
        <f t="shared" ref="D431:E431" si="110">D432+D437+D440+D444+D445+D452+D457+D465</f>
        <v>0</v>
      </c>
      <c r="E431" s="138">
        <f t="shared" si="110"/>
        <v>0</v>
      </c>
      <c r="F431" s="163" t="str">
        <f t="shared" si="109"/>
        <v>-</v>
      </c>
    </row>
    <row r="432" ht="24" spans="1:6">
      <c r="A432" s="108">
        <v>811</v>
      </c>
      <c r="B432" s="109" t="s">
        <v>874</v>
      </c>
      <c r="C432" s="232" t="s">
        <v>875</v>
      </c>
      <c r="D432" s="138">
        <f t="shared" ref="D432:E432" si="111">SUM(D433:D436)</f>
        <v>0</v>
      </c>
      <c r="E432" s="138">
        <f t="shared" si="111"/>
        <v>0</v>
      </c>
      <c r="F432" s="163" t="str">
        <f t="shared" si="109"/>
        <v>-</v>
      </c>
    </row>
    <row r="433" ht="12.75" customHeight="1" spans="1:6">
      <c r="A433" s="108">
        <v>8113</v>
      </c>
      <c r="B433" s="109" t="s">
        <v>876</v>
      </c>
      <c r="C433" s="232" t="s">
        <v>877</v>
      </c>
      <c r="D433" s="140">
        <v>0</v>
      </c>
      <c r="E433" s="140"/>
      <c r="F433" s="163" t="str">
        <f t="shared" si="109"/>
        <v>-</v>
      </c>
    </row>
    <row r="434" ht="12.75" customHeight="1" spans="1:6">
      <c r="A434" s="108">
        <v>8114</v>
      </c>
      <c r="B434" s="109" t="s">
        <v>878</v>
      </c>
      <c r="C434" s="232" t="s">
        <v>879</v>
      </c>
      <c r="D434" s="140">
        <v>0</v>
      </c>
      <c r="E434" s="140"/>
      <c r="F434" s="163" t="str">
        <f t="shared" si="109"/>
        <v>-</v>
      </c>
    </row>
    <row r="435" ht="12.75" customHeight="1" spans="1:6">
      <c r="A435" s="108">
        <v>8115</v>
      </c>
      <c r="B435" s="109" t="s">
        <v>880</v>
      </c>
      <c r="C435" s="232" t="s">
        <v>881</v>
      </c>
      <c r="D435" s="140">
        <v>0</v>
      </c>
      <c r="E435" s="140"/>
      <c r="F435" s="163" t="str">
        <f t="shared" si="109"/>
        <v>-</v>
      </c>
    </row>
    <row r="436" ht="12.75" customHeight="1" spans="1:6">
      <c r="A436" s="108">
        <v>8116</v>
      </c>
      <c r="B436" s="109" t="s">
        <v>882</v>
      </c>
      <c r="C436" s="232" t="s">
        <v>883</v>
      </c>
      <c r="D436" s="140">
        <v>0</v>
      </c>
      <c r="E436" s="140"/>
      <c r="F436" s="163" t="str">
        <f t="shared" si="109"/>
        <v>-</v>
      </c>
    </row>
    <row r="437" ht="24" spans="1:6">
      <c r="A437" s="108">
        <v>812</v>
      </c>
      <c r="B437" s="109" t="s">
        <v>884</v>
      </c>
      <c r="C437" s="232" t="s">
        <v>885</v>
      </c>
      <c r="D437" s="138">
        <f t="shared" ref="D437:E437" si="112">SUM(D438:D439)</f>
        <v>0</v>
      </c>
      <c r="E437" s="138">
        <f t="shared" si="112"/>
        <v>0</v>
      </c>
      <c r="F437" s="163" t="str">
        <f t="shared" si="109"/>
        <v>-</v>
      </c>
    </row>
    <row r="438" ht="24" spans="1:6">
      <c r="A438" s="108">
        <v>8121</v>
      </c>
      <c r="B438" s="162" t="s">
        <v>886</v>
      </c>
      <c r="C438" s="232" t="s">
        <v>887</v>
      </c>
      <c r="D438" s="140">
        <v>0</v>
      </c>
      <c r="E438" s="140"/>
      <c r="F438" s="163" t="str">
        <f t="shared" si="109"/>
        <v>-</v>
      </c>
    </row>
    <row r="439" ht="24" spans="1:6">
      <c r="A439" s="108">
        <v>8122</v>
      </c>
      <c r="B439" s="162" t="s">
        <v>888</v>
      </c>
      <c r="C439" s="232" t="s">
        <v>889</v>
      </c>
      <c r="D439" s="140">
        <v>0</v>
      </c>
      <c r="E439" s="140"/>
      <c r="F439" s="163" t="str">
        <f t="shared" si="109"/>
        <v>-</v>
      </c>
    </row>
    <row r="440" ht="24" spans="1:6">
      <c r="A440" s="108">
        <v>813</v>
      </c>
      <c r="B440" s="109" t="s">
        <v>890</v>
      </c>
      <c r="C440" s="232" t="s">
        <v>891</v>
      </c>
      <c r="D440" s="138">
        <f t="shared" ref="D440:E440" si="113">SUM(D441:D443)</f>
        <v>0</v>
      </c>
      <c r="E440" s="138">
        <f t="shared" si="113"/>
        <v>0</v>
      </c>
      <c r="F440" s="163" t="str">
        <f t="shared" si="109"/>
        <v>-</v>
      </c>
    </row>
    <row r="441" ht="12.75" customHeight="1" spans="1:6">
      <c r="A441" s="108">
        <v>8132</v>
      </c>
      <c r="B441" s="109" t="s">
        <v>892</v>
      </c>
      <c r="C441" s="232" t="s">
        <v>893</v>
      </c>
      <c r="D441" s="140">
        <v>0</v>
      </c>
      <c r="E441" s="140"/>
      <c r="F441" s="163" t="str">
        <f t="shared" si="109"/>
        <v>-</v>
      </c>
    </row>
    <row r="442" ht="12.75" customHeight="1" spans="1:6">
      <c r="A442" s="108">
        <v>8133</v>
      </c>
      <c r="B442" s="109" t="s">
        <v>894</v>
      </c>
      <c r="C442" s="232" t="s">
        <v>895</v>
      </c>
      <c r="D442" s="140">
        <v>0</v>
      </c>
      <c r="E442" s="140"/>
      <c r="F442" s="163" t="str">
        <f t="shared" si="109"/>
        <v>-</v>
      </c>
    </row>
    <row r="443" ht="12.75" customHeight="1" spans="1:6">
      <c r="A443" s="108">
        <v>8134</v>
      </c>
      <c r="B443" s="109" t="s">
        <v>896</v>
      </c>
      <c r="C443" s="232" t="s">
        <v>897</v>
      </c>
      <c r="D443" s="140">
        <v>0</v>
      </c>
      <c r="E443" s="140"/>
      <c r="F443" s="163" t="str">
        <f t="shared" si="109"/>
        <v>-</v>
      </c>
    </row>
    <row r="444" ht="24" spans="1:6">
      <c r="A444" s="108">
        <v>814</v>
      </c>
      <c r="B444" s="162" t="s">
        <v>898</v>
      </c>
      <c r="C444" s="232" t="s">
        <v>899</v>
      </c>
      <c r="D444" s="140">
        <v>0</v>
      </c>
      <c r="E444" s="140"/>
      <c r="F444" s="163" t="str">
        <f t="shared" si="109"/>
        <v>-</v>
      </c>
    </row>
    <row r="445" ht="24" spans="1:6">
      <c r="A445" s="108">
        <v>815</v>
      </c>
      <c r="B445" s="109" t="s">
        <v>900</v>
      </c>
      <c r="C445" s="232" t="s">
        <v>901</v>
      </c>
      <c r="D445" s="138">
        <f t="shared" ref="D445:E445" si="114">SUM(D446:D451)</f>
        <v>0</v>
      </c>
      <c r="E445" s="138">
        <f t="shared" si="114"/>
        <v>0</v>
      </c>
      <c r="F445" s="163" t="str">
        <f t="shared" si="109"/>
        <v>-</v>
      </c>
    </row>
    <row r="446" ht="12.75" customHeight="1" spans="1:6">
      <c r="A446" s="108">
        <v>8153</v>
      </c>
      <c r="B446" s="109" t="s">
        <v>902</v>
      </c>
      <c r="C446" s="232" t="s">
        <v>903</v>
      </c>
      <c r="D446" s="140">
        <v>0</v>
      </c>
      <c r="E446" s="140"/>
      <c r="F446" s="163" t="str">
        <f t="shared" si="109"/>
        <v>-</v>
      </c>
    </row>
    <row r="447" ht="24" spans="1:6">
      <c r="A447" s="108">
        <v>8154</v>
      </c>
      <c r="B447" s="109" t="s">
        <v>904</v>
      </c>
      <c r="C447" s="232" t="s">
        <v>905</v>
      </c>
      <c r="D447" s="140">
        <v>0</v>
      </c>
      <c r="E447" s="140"/>
      <c r="F447" s="163" t="str">
        <f t="shared" si="109"/>
        <v>-</v>
      </c>
    </row>
    <row r="448" ht="24" spans="1:6">
      <c r="A448" s="108">
        <v>8155</v>
      </c>
      <c r="B448" s="109" t="s">
        <v>906</v>
      </c>
      <c r="C448" s="232" t="s">
        <v>907</v>
      </c>
      <c r="D448" s="140">
        <v>0</v>
      </c>
      <c r="E448" s="140"/>
      <c r="F448" s="163" t="str">
        <f t="shared" si="109"/>
        <v>-</v>
      </c>
    </row>
    <row r="449" ht="12.75" customHeight="1" spans="1:6">
      <c r="A449" s="108">
        <v>8156</v>
      </c>
      <c r="B449" s="109" t="s">
        <v>908</v>
      </c>
      <c r="C449" s="232" t="s">
        <v>909</v>
      </c>
      <c r="D449" s="140">
        <v>0</v>
      </c>
      <c r="E449" s="140"/>
      <c r="F449" s="163" t="str">
        <f t="shared" si="109"/>
        <v>-</v>
      </c>
    </row>
    <row r="450" ht="12.75" customHeight="1" spans="1:6">
      <c r="A450" s="108">
        <v>8157</v>
      </c>
      <c r="B450" s="109" t="s">
        <v>910</v>
      </c>
      <c r="C450" s="232" t="s">
        <v>911</v>
      </c>
      <c r="D450" s="140">
        <v>0</v>
      </c>
      <c r="E450" s="140"/>
      <c r="F450" s="163" t="str">
        <f t="shared" si="109"/>
        <v>-</v>
      </c>
    </row>
    <row r="451" ht="12.75" customHeight="1" spans="1:6">
      <c r="A451" s="108">
        <v>8158</v>
      </c>
      <c r="B451" s="109" t="s">
        <v>912</v>
      </c>
      <c r="C451" s="232" t="s">
        <v>913</v>
      </c>
      <c r="D451" s="140">
        <v>0</v>
      </c>
      <c r="E451" s="140"/>
      <c r="F451" s="163" t="str">
        <f t="shared" si="109"/>
        <v>-</v>
      </c>
    </row>
    <row r="452" ht="24" spans="1:6">
      <c r="A452" s="108">
        <v>816</v>
      </c>
      <c r="B452" s="109" t="s">
        <v>914</v>
      </c>
      <c r="C452" s="232" t="s">
        <v>915</v>
      </c>
      <c r="D452" s="138">
        <f t="shared" ref="D452:E452" si="115">SUM(D453:D456)</f>
        <v>0</v>
      </c>
      <c r="E452" s="138">
        <f t="shared" si="115"/>
        <v>0</v>
      </c>
      <c r="F452" s="163" t="str">
        <f t="shared" si="109"/>
        <v>-</v>
      </c>
    </row>
    <row r="453" ht="12.75" customHeight="1" spans="1:6">
      <c r="A453" s="108">
        <v>8163</v>
      </c>
      <c r="B453" s="109" t="s">
        <v>916</v>
      </c>
      <c r="C453" s="232" t="s">
        <v>917</v>
      </c>
      <c r="D453" s="140">
        <v>0</v>
      </c>
      <c r="E453" s="140"/>
      <c r="F453" s="163" t="str">
        <f t="shared" si="109"/>
        <v>-</v>
      </c>
    </row>
    <row r="454" ht="12.75" customHeight="1" spans="1:6">
      <c r="A454" s="108">
        <v>8164</v>
      </c>
      <c r="B454" s="109" t="s">
        <v>918</v>
      </c>
      <c r="C454" s="232" t="s">
        <v>919</v>
      </c>
      <c r="D454" s="140">
        <v>0</v>
      </c>
      <c r="E454" s="140"/>
      <c r="F454" s="163" t="str">
        <f t="shared" si="109"/>
        <v>-</v>
      </c>
    </row>
    <row r="455" ht="12.75" customHeight="1" spans="1:6">
      <c r="A455" s="108">
        <v>8165</v>
      </c>
      <c r="B455" s="109" t="s">
        <v>920</v>
      </c>
      <c r="C455" s="232" t="s">
        <v>921</v>
      </c>
      <c r="D455" s="140">
        <v>0</v>
      </c>
      <c r="E455" s="140"/>
      <c r="F455" s="163" t="str">
        <f t="shared" si="109"/>
        <v>-</v>
      </c>
    </row>
    <row r="456" ht="12.75" customHeight="1" spans="1:6">
      <c r="A456" s="108">
        <v>8166</v>
      </c>
      <c r="B456" s="109" t="s">
        <v>922</v>
      </c>
      <c r="C456" s="232" t="s">
        <v>923</v>
      </c>
      <c r="D456" s="140">
        <v>0</v>
      </c>
      <c r="E456" s="140"/>
      <c r="F456" s="163" t="str">
        <f t="shared" si="109"/>
        <v>-</v>
      </c>
    </row>
    <row r="457" ht="12.75" customHeight="1" spans="1:6">
      <c r="A457" s="108">
        <v>817</v>
      </c>
      <c r="B457" s="109" t="s">
        <v>924</v>
      </c>
      <c r="C457" s="232" t="s">
        <v>925</v>
      </c>
      <c r="D457" s="138">
        <f t="shared" ref="D457:E457" si="116">SUM(D458:D464)</f>
        <v>0</v>
      </c>
      <c r="E457" s="138">
        <f t="shared" si="116"/>
        <v>0</v>
      </c>
      <c r="F457" s="163" t="str">
        <f t="shared" si="109"/>
        <v>-</v>
      </c>
    </row>
    <row r="458" ht="12.75" customHeight="1" spans="1:6">
      <c r="A458" s="108">
        <v>8171</v>
      </c>
      <c r="B458" s="109" t="s">
        <v>926</v>
      </c>
      <c r="C458" s="232" t="s">
        <v>927</v>
      </c>
      <c r="D458" s="140">
        <v>0</v>
      </c>
      <c r="E458" s="140"/>
      <c r="F458" s="163" t="str">
        <f t="shared" si="109"/>
        <v>-</v>
      </c>
    </row>
    <row r="459" ht="12.75" customHeight="1" spans="1:6">
      <c r="A459" s="108">
        <v>8172</v>
      </c>
      <c r="B459" s="109" t="s">
        <v>928</v>
      </c>
      <c r="C459" s="232" t="s">
        <v>929</v>
      </c>
      <c r="D459" s="140">
        <v>0</v>
      </c>
      <c r="E459" s="140"/>
      <c r="F459" s="163" t="str">
        <f t="shared" si="109"/>
        <v>-</v>
      </c>
    </row>
    <row r="460" ht="12.75" customHeight="1" spans="1:6">
      <c r="A460" s="108">
        <v>8173</v>
      </c>
      <c r="B460" s="109" t="s">
        <v>930</v>
      </c>
      <c r="C460" s="232" t="s">
        <v>931</v>
      </c>
      <c r="D460" s="140">
        <v>0</v>
      </c>
      <c r="E460" s="140"/>
      <c r="F460" s="163" t="str">
        <f t="shared" si="109"/>
        <v>-</v>
      </c>
    </row>
    <row r="461" ht="12.75" customHeight="1" spans="1:6">
      <c r="A461" s="108">
        <v>8174</v>
      </c>
      <c r="B461" s="109" t="s">
        <v>932</v>
      </c>
      <c r="C461" s="232" t="s">
        <v>933</v>
      </c>
      <c r="D461" s="140">
        <v>0</v>
      </c>
      <c r="E461" s="140"/>
      <c r="F461" s="163" t="str">
        <f t="shared" si="109"/>
        <v>-</v>
      </c>
    </row>
    <row r="462" ht="12.75" customHeight="1" spans="1:6">
      <c r="A462" s="108">
        <v>8175</v>
      </c>
      <c r="B462" s="109" t="s">
        <v>934</v>
      </c>
      <c r="C462" s="232" t="s">
        <v>935</v>
      </c>
      <c r="D462" s="140">
        <v>0</v>
      </c>
      <c r="E462" s="140"/>
      <c r="F462" s="163" t="str">
        <f t="shared" si="109"/>
        <v>-</v>
      </c>
    </row>
    <row r="463" ht="24" spans="1:6">
      <c r="A463" s="108">
        <v>8176</v>
      </c>
      <c r="B463" s="109" t="s">
        <v>936</v>
      </c>
      <c r="C463" s="232" t="s">
        <v>937</v>
      </c>
      <c r="D463" s="140">
        <v>0</v>
      </c>
      <c r="E463" s="140"/>
      <c r="F463" s="163" t="str">
        <f t="shared" si="109"/>
        <v>-</v>
      </c>
    </row>
    <row r="464" ht="12.75" spans="1:6">
      <c r="A464" s="110">
        <v>8177</v>
      </c>
      <c r="B464" s="197" t="s">
        <v>938</v>
      </c>
      <c r="C464" s="233" t="s">
        <v>939</v>
      </c>
      <c r="D464" s="141">
        <v>0</v>
      </c>
      <c r="E464" s="141"/>
      <c r="F464" s="195" t="str">
        <f>IF(D464&lt;&gt;0,IF(E464/D464&gt;=100,"&gt;&gt;100",E464/D464*100),"-")</f>
        <v>-</v>
      </c>
    </row>
    <row r="465" ht="12.75" customHeight="1" spans="1:6">
      <c r="A465" s="110" t="s">
        <v>940</v>
      </c>
      <c r="B465" s="197" t="s">
        <v>941</v>
      </c>
      <c r="C465" s="233" t="s">
        <v>940</v>
      </c>
      <c r="D465" s="141">
        <v>0</v>
      </c>
      <c r="E465" s="141"/>
      <c r="F465" s="195" t="str">
        <f t="shared" si="109"/>
        <v>-</v>
      </c>
    </row>
    <row r="466" ht="24" spans="1:6">
      <c r="A466" s="108">
        <v>82</v>
      </c>
      <c r="B466" s="111" t="s">
        <v>942</v>
      </c>
      <c r="C466" s="232" t="s">
        <v>943</v>
      </c>
      <c r="D466" s="138">
        <f t="shared" ref="D466:E466" si="117">D467+D470+D473+D476</f>
        <v>0</v>
      </c>
      <c r="E466" s="138">
        <f t="shared" si="117"/>
        <v>0</v>
      </c>
      <c r="F466" s="163" t="str">
        <f t="shared" si="109"/>
        <v>-</v>
      </c>
    </row>
    <row r="467" ht="12.75" customHeight="1" spans="1:6">
      <c r="A467" s="108">
        <v>821</v>
      </c>
      <c r="B467" s="109" t="s">
        <v>944</v>
      </c>
      <c r="C467" s="232" t="s">
        <v>945</v>
      </c>
      <c r="D467" s="138">
        <f t="shared" ref="D467:E467" si="118">SUM(D468:D469)</f>
        <v>0</v>
      </c>
      <c r="E467" s="138">
        <f t="shared" si="118"/>
        <v>0</v>
      </c>
      <c r="F467" s="163" t="str">
        <f t="shared" si="109"/>
        <v>-</v>
      </c>
    </row>
    <row r="468" ht="12.75" customHeight="1" spans="1:6">
      <c r="A468" s="108">
        <v>8211</v>
      </c>
      <c r="B468" s="109" t="s">
        <v>946</v>
      </c>
      <c r="C468" s="232" t="s">
        <v>947</v>
      </c>
      <c r="D468" s="140">
        <v>0</v>
      </c>
      <c r="E468" s="140"/>
      <c r="F468" s="163" t="str">
        <f t="shared" si="109"/>
        <v>-</v>
      </c>
    </row>
    <row r="469" ht="12.75" customHeight="1" spans="1:6">
      <c r="A469" s="108">
        <v>8212</v>
      </c>
      <c r="B469" s="109" t="s">
        <v>948</v>
      </c>
      <c r="C469" s="232" t="s">
        <v>949</v>
      </c>
      <c r="D469" s="140">
        <v>0</v>
      </c>
      <c r="E469" s="140"/>
      <c r="F469" s="163" t="str">
        <f t="shared" si="109"/>
        <v>-</v>
      </c>
    </row>
    <row r="470" ht="12.75" customHeight="1" spans="1:6">
      <c r="A470" s="108">
        <v>822</v>
      </c>
      <c r="B470" s="109" t="s">
        <v>950</v>
      </c>
      <c r="C470" s="232" t="s">
        <v>951</v>
      </c>
      <c r="D470" s="138">
        <f t="shared" ref="D470:E470" si="119">SUM(D471:D472)</f>
        <v>0</v>
      </c>
      <c r="E470" s="138">
        <f t="shared" si="119"/>
        <v>0</v>
      </c>
      <c r="F470" s="163" t="str">
        <f t="shared" si="109"/>
        <v>-</v>
      </c>
    </row>
    <row r="471" ht="12.75" customHeight="1" spans="1:6">
      <c r="A471" s="108">
        <v>8221</v>
      </c>
      <c r="B471" s="109" t="s">
        <v>952</v>
      </c>
      <c r="C471" s="232" t="s">
        <v>953</v>
      </c>
      <c r="D471" s="140">
        <v>0</v>
      </c>
      <c r="E471" s="140"/>
      <c r="F471" s="163" t="str">
        <f t="shared" si="109"/>
        <v>-</v>
      </c>
    </row>
    <row r="472" ht="12.75" customHeight="1" spans="1:6">
      <c r="A472" s="108">
        <v>8222</v>
      </c>
      <c r="B472" s="109" t="s">
        <v>954</v>
      </c>
      <c r="C472" s="232" t="s">
        <v>955</v>
      </c>
      <c r="D472" s="140">
        <v>0</v>
      </c>
      <c r="E472" s="140"/>
      <c r="F472" s="163" t="str">
        <f t="shared" si="109"/>
        <v>-</v>
      </c>
    </row>
    <row r="473" ht="12.75" customHeight="1" spans="1:6">
      <c r="A473" s="108">
        <v>823</v>
      </c>
      <c r="B473" s="109" t="s">
        <v>956</v>
      </c>
      <c r="C473" s="232" t="s">
        <v>957</v>
      </c>
      <c r="D473" s="138">
        <f t="shared" ref="D473:E473" si="120">SUM(D474:D475)</f>
        <v>0</v>
      </c>
      <c r="E473" s="138">
        <f t="shared" si="120"/>
        <v>0</v>
      </c>
      <c r="F473" s="163" t="str">
        <f t="shared" si="109"/>
        <v>-</v>
      </c>
    </row>
    <row r="474" ht="12.75" customHeight="1" spans="1:6">
      <c r="A474" s="108">
        <v>8231</v>
      </c>
      <c r="B474" s="109" t="s">
        <v>958</v>
      </c>
      <c r="C474" s="232" t="s">
        <v>959</v>
      </c>
      <c r="D474" s="140">
        <v>0</v>
      </c>
      <c r="E474" s="140"/>
      <c r="F474" s="163" t="str">
        <f t="shared" si="109"/>
        <v>-</v>
      </c>
    </row>
    <row r="475" ht="12.75" customHeight="1" spans="1:6">
      <c r="A475" s="108">
        <v>8232</v>
      </c>
      <c r="B475" s="109" t="s">
        <v>960</v>
      </c>
      <c r="C475" s="232" t="s">
        <v>961</v>
      </c>
      <c r="D475" s="140">
        <v>0</v>
      </c>
      <c r="E475" s="140"/>
      <c r="F475" s="163" t="str">
        <f t="shared" si="109"/>
        <v>-</v>
      </c>
    </row>
    <row r="476" ht="12.75" customHeight="1" spans="1:6">
      <c r="A476" s="108">
        <v>824</v>
      </c>
      <c r="B476" s="109" t="s">
        <v>962</v>
      </c>
      <c r="C476" s="232" t="s">
        <v>963</v>
      </c>
      <c r="D476" s="138">
        <f t="shared" ref="D476:E476" si="121">SUM(D477:D478)</f>
        <v>0</v>
      </c>
      <c r="E476" s="138">
        <f t="shared" si="121"/>
        <v>0</v>
      </c>
      <c r="F476" s="163" t="str">
        <f t="shared" si="109"/>
        <v>-</v>
      </c>
    </row>
    <row r="477" ht="12.75" customHeight="1" spans="1:6">
      <c r="A477" s="108">
        <v>8241</v>
      </c>
      <c r="B477" s="109" t="s">
        <v>964</v>
      </c>
      <c r="C477" s="232" t="s">
        <v>965</v>
      </c>
      <c r="D477" s="140">
        <v>0</v>
      </c>
      <c r="E477" s="140"/>
      <c r="F477" s="163" t="str">
        <f t="shared" si="109"/>
        <v>-</v>
      </c>
    </row>
    <row r="478" ht="12.75" customHeight="1" spans="1:6">
      <c r="A478" s="108">
        <v>8242</v>
      </c>
      <c r="B478" s="109" t="s">
        <v>966</v>
      </c>
      <c r="C478" s="232" t="s">
        <v>967</v>
      </c>
      <c r="D478" s="140">
        <v>0</v>
      </c>
      <c r="E478" s="140"/>
      <c r="F478" s="163" t="str">
        <f t="shared" si="109"/>
        <v>-</v>
      </c>
    </row>
    <row r="479" ht="24" spans="1:6">
      <c r="A479" s="108">
        <v>83</v>
      </c>
      <c r="B479" s="111" t="s">
        <v>968</v>
      </c>
      <c r="C479" s="232" t="s">
        <v>969</v>
      </c>
      <c r="D479" s="138">
        <f t="shared" ref="D479:E479" si="122">D480+D484+D485+D488</f>
        <v>0</v>
      </c>
      <c r="E479" s="138">
        <f t="shared" si="122"/>
        <v>0</v>
      </c>
      <c r="F479" s="163" t="str">
        <f t="shared" si="109"/>
        <v>-</v>
      </c>
    </row>
    <row r="480" ht="24" spans="1:6">
      <c r="A480" s="108">
        <v>831</v>
      </c>
      <c r="B480" s="109" t="s">
        <v>970</v>
      </c>
      <c r="C480" s="232" t="s">
        <v>971</v>
      </c>
      <c r="D480" s="138">
        <f t="shared" ref="D480:E480" si="123">SUM(D481:D483)</f>
        <v>0</v>
      </c>
      <c r="E480" s="138">
        <f t="shared" si="123"/>
        <v>0</v>
      </c>
      <c r="F480" s="163" t="str">
        <f t="shared" si="109"/>
        <v>-</v>
      </c>
    </row>
    <row r="481" ht="12.75" customHeight="1" spans="1:6">
      <c r="A481" s="108">
        <v>8312</v>
      </c>
      <c r="B481" s="109" t="s">
        <v>972</v>
      </c>
      <c r="C481" s="232" t="s">
        <v>973</v>
      </c>
      <c r="D481" s="140">
        <v>0</v>
      </c>
      <c r="E481" s="140"/>
      <c r="F481" s="163" t="str">
        <f t="shared" si="109"/>
        <v>-</v>
      </c>
    </row>
    <row r="482" ht="12.75" customHeight="1" spans="1:6">
      <c r="A482" s="108">
        <v>8313</v>
      </c>
      <c r="B482" s="109" t="s">
        <v>974</v>
      </c>
      <c r="C482" s="232" t="s">
        <v>975</v>
      </c>
      <c r="D482" s="140">
        <v>0</v>
      </c>
      <c r="E482" s="140"/>
      <c r="F482" s="163" t="str">
        <f t="shared" si="109"/>
        <v>-</v>
      </c>
    </row>
    <row r="483" ht="12.75" customHeight="1" spans="1:6">
      <c r="A483" s="108">
        <v>8314</v>
      </c>
      <c r="B483" s="109" t="s">
        <v>976</v>
      </c>
      <c r="C483" s="232" t="s">
        <v>977</v>
      </c>
      <c r="D483" s="140">
        <v>0</v>
      </c>
      <c r="E483" s="140"/>
      <c r="F483" s="163" t="str">
        <f t="shared" si="109"/>
        <v>-</v>
      </c>
    </row>
    <row r="484" ht="24" spans="1:6">
      <c r="A484" s="108">
        <v>832</v>
      </c>
      <c r="B484" s="162" t="s">
        <v>978</v>
      </c>
      <c r="C484" s="232" t="s">
        <v>979</v>
      </c>
      <c r="D484" s="140">
        <v>0</v>
      </c>
      <c r="E484" s="140"/>
      <c r="F484" s="163" t="str">
        <f t="shared" si="109"/>
        <v>-</v>
      </c>
    </row>
    <row r="485" ht="24" spans="1:6">
      <c r="A485" s="108">
        <v>833</v>
      </c>
      <c r="B485" s="109" t="s">
        <v>980</v>
      </c>
      <c r="C485" s="232" t="s">
        <v>981</v>
      </c>
      <c r="D485" s="138">
        <f t="shared" ref="D485:E485" si="124">SUM(D486:D487)</f>
        <v>0</v>
      </c>
      <c r="E485" s="138">
        <f t="shared" si="124"/>
        <v>0</v>
      </c>
      <c r="F485" s="163" t="str">
        <f t="shared" si="109"/>
        <v>-</v>
      </c>
    </row>
    <row r="486" ht="24" spans="1:6">
      <c r="A486" s="108">
        <v>8331</v>
      </c>
      <c r="B486" s="162" t="s">
        <v>982</v>
      </c>
      <c r="C486" s="232" t="s">
        <v>983</v>
      </c>
      <c r="D486" s="140">
        <v>0</v>
      </c>
      <c r="E486" s="140"/>
      <c r="F486" s="163" t="str">
        <f t="shared" si="109"/>
        <v>-</v>
      </c>
    </row>
    <row r="487" ht="12.75" customHeight="1" spans="1:6">
      <c r="A487" s="108">
        <v>8332</v>
      </c>
      <c r="B487" s="109" t="s">
        <v>984</v>
      </c>
      <c r="C487" s="232" t="s">
        <v>985</v>
      </c>
      <c r="D487" s="140">
        <v>0</v>
      </c>
      <c r="E487" s="140"/>
      <c r="F487" s="163" t="str">
        <f t="shared" si="109"/>
        <v>-</v>
      </c>
    </row>
    <row r="488" ht="24" spans="1:6">
      <c r="A488" s="108">
        <v>834</v>
      </c>
      <c r="B488" s="109" t="s">
        <v>986</v>
      </c>
      <c r="C488" s="232" t="s">
        <v>987</v>
      </c>
      <c r="D488" s="138">
        <f t="shared" ref="D488:E488" si="125">SUM(D489:D490)</f>
        <v>0</v>
      </c>
      <c r="E488" s="138">
        <f t="shared" si="125"/>
        <v>0</v>
      </c>
      <c r="F488" s="163" t="str">
        <f t="shared" si="109"/>
        <v>-</v>
      </c>
    </row>
    <row r="489" ht="12.75" customHeight="1" spans="1:6">
      <c r="A489" s="108">
        <v>8341</v>
      </c>
      <c r="B489" s="109" t="s">
        <v>988</v>
      </c>
      <c r="C489" s="232" t="s">
        <v>989</v>
      </c>
      <c r="D489" s="140">
        <v>0</v>
      </c>
      <c r="E489" s="140"/>
      <c r="F489" s="163" t="str">
        <f t="shared" si="109"/>
        <v>-</v>
      </c>
    </row>
    <row r="490" ht="12.75" customHeight="1" spans="1:6">
      <c r="A490" s="108">
        <v>8342</v>
      </c>
      <c r="B490" s="109" t="s">
        <v>990</v>
      </c>
      <c r="C490" s="232" t="s">
        <v>991</v>
      </c>
      <c r="D490" s="140">
        <v>0</v>
      </c>
      <c r="E490" s="140"/>
      <c r="F490" s="163" t="str">
        <f t="shared" si="109"/>
        <v>-</v>
      </c>
    </row>
    <row r="491" ht="12.75" customHeight="1" spans="1:6">
      <c r="A491" s="108">
        <v>84</v>
      </c>
      <c r="B491" s="109" t="s">
        <v>992</v>
      </c>
      <c r="C491" s="232" t="s">
        <v>993</v>
      </c>
      <c r="D491" s="138">
        <f t="shared" ref="D491:E491" si="126">D492+D497+D501+D502+D509+D514</f>
        <v>0</v>
      </c>
      <c r="E491" s="138">
        <f t="shared" si="126"/>
        <v>0</v>
      </c>
      <c r="F491" s="163" t="str">
        <f t="shared" si="109"/>
        <v>-</v>
      </c>
    </row>
    <row r="492" ht="24" spans="1:6">
      <c r="A492" s="108">
        <v>841</v>
      </c>
      <c r="B492" s="109" t="s">
        <v>994</v>
      </c>
      <c r="C492" s="232" t="s">
        <v>995</v>
      </c>
      <c r="D492" s="138">
        <f t="shared" ref="D492:E492" si="127">SUM(D493:D496)</f>
        <v>0</v>
      </c>
      <c r="E492" s="138">
        <f t="shared" si="127"/>
        <v>0</v>
      </c>
      <c r="F492" s="163" t="str">
        <f t="shared" si="109"/>
        <v>-</v>
      </c>
    </row>
    <row r="493" ht="12.75" customHeight="1" spans="1:6">
      <c r="A493" s="108">
        <v>8413</v>
      </c>
      <c r="B493" s="109" t="s">
        <v>996</v>
      </c>
      <c r="C493" s="232" t="s">
        <v>997</v>
      </c>
      <c r="D493" s="140">
        <v>0</v>
      </c>
      <c r="E493" s="140"/>
      <c r="F493" s="163" t="str">
        <f t="shared" si="109"/>
        <v>-</v>
      </c>
    </row>
    <row r="494" ht="12.75" customHeight="1" spans="1:6">
      <c r="A494" s="108">
        <v>8414</v>
      </c>
      <c r="B494" s="109" t="s">
        <v>998</v>
      </c>
      <c r="C494" s="232" t="s">
        <v>999</v>
      </c>
      <c r="D494" s="140">
        <v>0</v>
      </c>
      <c r="E494" s="140"/>
      <c r="F494" s="163" t="str">
        <f t="shared" si="109"/>
        <v>-</v>
      </c>
    </row>
    <row r="495" ht="12.75" customHeight="1" spans="1:6">
      <c r="A495" s="108">
        <v>8415</v>
      </c>
      <c r="B495" s="109" t="s">
        <v>1000</v>
      </c>
      <c r="C495" s="232" t="s">
        <v>1001</v>
      </c>
      <c r="D495" s="140">
        <v>0</v>
      </c>
      <c r="E495" s="140"/>
      <c r="F495" s="163" t="str">
        <f t="shared" si="109"/>
        <v>-</v>
      </c>
    </row>
    <row r="496" ht="12.75" customHeight="1" spans="1:6">
      <c r="A496" s="108">
        <v>8416</v>
      </c>
      <c r="B496" s="109" t="s">
        <v>1002</v>
      </c>
      <c r="C496" s="232" t="s">
        <v>1003</v>
      </c>
      <c r="D496" s="140">
        <v>0</v>
      </c>
      <c r="E496" s="140"/>
      <c r="F496" s="163" t="str">
        <f t="shared" si="109"/>
        <v>-</v>
      </c>
    </row>
    <row r="497" ht="24" spans="1:6">
      <c r="A497" s="108">
        <v>842</v>
      </c>
      <c r="B497" s="109" t="s">
        <v>1004</v>
      </c>
      <c r="C497" s="232" t="s">
        <v>1005</v>
      </c>
      <c r="D497" s="138">
        <f t="shared" ref="D497:E497" si="128">SUM(D498:D500)</f>
        <v>0</v>
      </c>
      <c r="E497" s="138">
        <f t="shared" si="128"/>
        <v>0</v>
      </c>
      <c r="F497" s="163" t="str">
        <f t="shared" si="109"/>
        <v>-</v>
      </c>
    </row>
    <row r="498" ht="12.75" customHeight="1" spans="1:6">
      <c r="A498" s="108">
        <v>8422</v>
      </c>
      <c r="B498" s="109" t="s">
        <v>1006</v>
      </c>
      <c r="C498" s="232" t="s">
        <v>1007</v>
      </c>
      <c r="D498" s="140">
        <v>0</v>
      </c>
      <c r="E498" s="140"/>
      <c r="F498" s="163" t="str">
        <f t="shared" si="109"/>
        <v>-</v>
      </c>
    </row>
    <row r="499" ht="12.75" customHeight="1" spans="1:6">
      <c r="A499" s="108">
        <v>8423</v>
      </c>
      <c r="B499" s="109" t="s">
        <v>1008</v>
      </c>
      <c r="C499" s="232" t="s">
        <v>1009</v>
      </c>
      <c r="D499" s="140">
        <v>0</v>
      </c>
      <c r="E499" s="140"/>
      <c r="F499" s="163" t="str">
        <f t="shared" si="109"/>
        <v>-</v>
      </c>
    </row>
    <row r="500" ht="12.75" customHeight="1" spans="1:6">
      <c r="A500" s="108">
        <v>8424</v>
      </c>
      <c r="B500" s="109" t="s">
        <v>1010</v>
      </c>
      <c r="C500" s="232" t="s">
        <v>1011</v>
      </c>
      <c r="D500" s="140">
        <v>0</v>
      </c>
      <c r="E500" s="140"/>
      <c r="F500" s="163" t="str">
        <f t="shared" si="109"/>
        <v>-</v>
      </c>
    </row>
    <row r="501" ht="12.75" customHeight="1" spans="1:6">
      <c r="A501" s="108">
        <v>843</v>
      </c>
      <c r="B501" s="109" t="s">
        <v>1012</v>
      </c>
      <c r="C501" s="232" t="s">
        <v>1013</v>
      </c>
      <c r="D501" s="140">
        <v>0</v>
      </c>
      <c r="E501" s="140"/>
      <c r="F501" s="163" t="str">
        <f t="shared" si="109"/>
        <v>-</v>
      </c>
    </row>
    <row r="502" ht="24" spans="1:6">
      <c r="A502" s="108">
        <v>844</v>
      </c>
      <c r="B502" s="109" t="s">
        <v>1014</v>
      </c>
      <c r="C502" s="232" t="s">
        <v>1015</v>
      </c>
      <c r="D502" s="138">
        <f t="shared" ref="D502:E502" si="129">SUM(D503:D508)</f>
        <v>0</v>
      </c>
      <c r="E502" s="138">
        <f t="shared" si="129"/>
        <v>0</v>
      </c>
      <c r="F502" s="163" t="str">
        <f t="shared" si="109"/>
        <v>-</v>
      </c>
    </row>
    <row r="503" ht="12.75" customHeight="1" spans="1:6">
      <c r="A503" s="108">
        <v>8443</v>
      </c>
      <c r="B503" s="109" t="s">
        <v>1016</v>
      </c>
      <c r="C503" s="232" t="s">
        <v>1017</v>
      </c>
      <c r="D503" s="140">
        <v>0</v>
      </c>
      <c r="E503" s="140"/>
      <c r="F503" s="163" t="str">
        <f t="shared" si="109"/>
        <v>-</v>
      </c>
    </row>
    <row r="504" ht="12.75" customHeight="1" spans="1:6">
      <c r="A504" s="108">
        <v>8444</v>
      </c>
      <c r="B504" s="109" t="s">
        <v>1018</v>
      </c>
      <c r="C504" s="232" t="s">
        <v>1019</v>
      </c>
      <c r="D504" s="140">
        <v>0</v>
      </c>
      <c r="E504" s="140"/>
      <c r="F504" s="163" t="str">
        <f t="shared" si="109"/>
        <v>-</v>
      </c>
    </row>
    <row r="505" ht="24" spans="1:6">
      <c r="A505" s="108">
        <v>8445</v>
      </c>
      <c r="B505" s="109" t="s">
        <v>1020</v>
      </c>
      <c r="C505" s="232" t="s">
        <v>1021</v>
      </c>
      <c r="D505" s="140">
        <v>0</v>
      </c>
      <c r="E505" s="140"/>
      <c r="F505" s="163" t="str">
        <f t="shared" si="109"/>
        <v>-</v>
      </c>
    </row>
    <row r="506" ht="12.75" customHeight="1" spans="1:6">
      <c r="A506" s="108">
        <v>8446</v>
      </c>
      <c r="B506" s="109" t="s">
        <v>1022</v>
      </c>
      <c r="C506" s="232" t="s">
        <v>1023</v>
      </c>
      <c r="D506" s="140">
        <v>0</v>
      </c>
      <c r="E506" s="140"/>
      <c r="F506" s="163" t="str">
        <f t="shared" si="109"/>
        <v>-</v>
      </c>
    </row>
    <row r="507" ht="12.75" customHeight="1" spans="1:6">
      <c r="A507" s="108">
        <v>8447</v>
      </c>
      <c r="B507" s="109" t="s">
        <v>1024</v>
      </c>
      <c r="C507" s="232" t="s">
        <v>1025</v>
      </c>
      <c r="D507" s="140">
        <v>0</v>
      </c>
      <c r="E507" s="140"/>
      <c r="F507" s="163" t="str">
        <f t="shared" si="109"/>
        <v>-</v>
      </c>
    </row>
    <row r="508" ht="12.75" customHeight="1" spans="1:6">
      <c r="A508" s="108">
        <v>8448</v>
      </c>
      <c r="B508" s="109" t="s">
        <v>1026</v>
      </c>
      <c r="C508" s="232" t="s">
        <v>1027</v>
      </c>
      <c r="D508" s="140">
        <v>0</v>
      </c>
      <c r="E508" s="140"/>
      <c r="F508" s="163" t="str">
        <f t="shared" si="109"/>
        <v>-</v>
      </c>
    </row>
    <row r="509" ht="24" spans="1:6">
      <c r="A509" s="108">
        <v>845</v>
      </c>
      <c r="B509" s="162" t="s">
        <v>1028</v>
      </c>
      <c r="C509" s="232" t="s">
        <v>1029</v>
      </c>
      <c r="D509" s="138">
        <f t="shared" ref="D509:E509" si="130">SUM(D510:D513)</f>
        <v>0</v>
      </c>
      <c r="E509" s="138">
        <f t="shared" si="130"/>
        <v>0</v>
      </c>
      <c r="F509" s="163" t="str">
        <f t="shared" si="109"/>
        <v>-</v>
      </c>
    </row>
    <row r="510" ht="12.75" customHeight="1" spans="1:6">
      <c r="A510" s="108">
        <v>8453</v>
      </c>
      <c r="B510" s="109" t="s">
        <v>1030</v>
      </c>
      <c r="C510" s="232" t="s">
        <v>1031</v>
      </c>
      <c r="D510" s="140">
        <v>0</v>
      </c>
      <c r="E510" s="140"/>
      <c r="F510" s="163" t="str">
        <f t="shared" si="109"/>
        <v>-</v>
      </c>
    </row>
    <row r="511" ht="12.75" customHeight="1" spans="1:6">
      <c r="A511" s="108">
        <v>8454</v>
      </c>
      <c r="B511" s="109" t="s">
        <v>1032</v>
      </c>
      <c r="C511" s="232" t="s">
        <v>1033</v>
      </c>
      <c r="D511" s="140">
        <v>0</v>
      </c>
      <c r="E511" s="140"/>
      <c r="F511" s="163" t="str">
        <f t="shared" si="109"/>
        <v>-</v>
      </c>
    </row>
    <row r="512" ht="12.75" customHeight="1" spans="1:6">
      <c r="A512" s="108">
        <v>8455</v>
      </c>
      <c r="B512" s="109" t="s">
        <v>1034</v>
      </c>
      <c r="C512" s="232" t="s">
        <v>1035</v>
      </c>
      <c r="D512" s="140">
        <v>0</v>
      </c>
      <c r="E512" s="140"/>
      <c r="F512" s="163" t="str">
        <f t="shared" si="109"/>
        <v>-</v>
      </c>
    </row>
    <row r="513" ht="12.75" customHeight="1" spans="1:6">
      <c r="A513" s="108">
        <v>8456</v>
      </c>
      <c r="B513" s="109" t="s">
        <v>1036</v>
      </c>
      <c r="C513" s="232" t="s">
        <v>1037</v>
      </c>
      <c r="D513" s="140">
        <v>0</v>
      </c>
      <c r="E513" s="140"/>
      <c r="F513" s="163" t="str">
        <f t="shared" si="109"/>
        <v>-</v>
      </c>
    </row>
    <row r="514" ht="12.75" customHeight="1" spans="1:6">
      <c r="A514" s="108">
        <v>847</v>
      </c>
      <c r="B514" s="109" t="s">
        <v>1038</v>
      </c>
      <c r="C514" s="232" t="s">
        <v>1039</v>
      </c>
      <c r="D514" s="138">
        <f t="shared" ref="D514:E514" si="131">SUM(D515:D521)</f>
        <v>0</v>
      </c>
      <c r="E514" s="138">
        <f t="shared" si="131"/>
        <v>0</v>
      </c>
      <c r="F514" s="163" t="str">
        <f t="shared" si="109"/>
        <v>-</v>
      </c>
    </row>
    <row r="515" ht="12.75" customHeight="1" spans="1:6">
      <c r="A515" s="108">
        <v>8471</v>
      </c>
      <c r="B515" s="109" t="s">
        <v>1040</v>
      </c>
      <c r="C515" s="232" t="s">
        <v>1041</v>
      </c>
      <c r="D515" s="140">
        <v>0</v>
      </c>
      <c r="E515" s="140"/>
      <c r="F515" s="163" t="str">
        <f t="shared" si="109"/>
        <v>-</v>
      </c>
    </row>
    <row r="516" ht="12.75" customHeight="1" spans="1:6">
      <c r="A516" s="108">
        <v>8472</v>
      </c>
      <c r="B516" s="109" t="s">
        <v>1042</v>
      </c>
      <c r="C516" s="232" t="s">
        <v>1043</v>
      </c>
      <c r="D516" s="140">
        <v>0</v>
      </c>
      <c r="E516" s="140"/>
      <c r="F516" s="163" t="str">
        <f t="shared" si="109"/>
        <v>-</v>
      </c>
    </row>
    <row r="517" ht="12.75" customHeight="1" spans="1:6">
      <c r="A517" s="108">
        <v>8473</v>
      </c>
      <c r="B517" s="109" t="s">
        <v>1044</v>
      </c>
      <c r="C517" s="232" t="s">
        <v>1045</v>
      </c>
      <c r="D517" s="140">
        <v>0</v>
      </c>
      <c r="E517" s="140"/>
      <c r="F517" s="163" t="str">
        <f t="shared" si="109"/>
        <v>-</v>
      </c>
    </row>
    <row r="518" ht="12.75" customHeight="1" spans="1:6">
      <c r="A518" s="108">
        <v>8474</v>
      </c>
      <c r="B518" s="109" t="s">
        <v>1046</v>
      </c>
      <c r="C518" s="232" t="s">
        <v>1047</v>
      </c>
      <c r="D518" s="140">
        <v>0</v>
      </c>
      <c r="E518" s="140"/>
      <c r="F518" s="163" t="str">
        <f t="shared" si="109"/>
        <v>-</v>
      </c>
    </row>
    <row r="519" ht="12.75" customHeight="1" spans="1:6">
      <c r="A519" s="108">
        <v>8475</v>
      </c>
      <c r="B519" s="109" t="s">
        <v>1048</v>
      </c>
      <c r="C519" s="232" t="s">
        <v>1049</v>
      </c>
      <c r="D519" s="140">
        <v>0</v>
      </c>
      <c r="E519" s="140"/>
      <c r="F519" s="163" t="str">
        <f t="shared" si="109"/>
        <v>-</v>
      </c>
    </row>
    <row r="520" ht="12.75" customHeight="1" spans="1:6">
      <c r="A520" s="108">
        <v>8476</v>
      </c>
      <c r="B520" s="109" t="s">
        <v>1050</v>
      </c>
      <c r="C520" s="232" t="s">
        <v>1051</v>
      </c>
      <c r="D520" s="140">
        <v>0</v>
      </c>
      <c r="E520" s="140"/>
      <c r="F520" s="163" t="str">
        <f t="shared" si="109"/>
        <v>-</v>
      </c>
    </row>
    <row r="521" ht="12.75" spans="1:6">
      <c r="A521" s="110" t="s">
        <v>1052</v>
      </c>
      <c r="B521" s="111" t="s">
        <v>1053</v>
      </c>
      <c r="C521" s="233" t="s">
        <v>1052</v>
      </c>
      <c r="D521" s="141">
        <v>0</v>
      </c>
      <c r="E521" s="141"/>
      <c r="F521" s="195" t="str">
        <f t="shared" si="109"/>
        <v>-</v>
      </c>
    </row>
    <row r="522" ht="24" spans="1:6">
      <c r="A522" s="108">
        <v>85</v>
      </c>
      <c r="B522" s="111" t="s">
        <v>1054</v>
      </c>
      <c r="C522" s="232" t="s">
        <v>1055</v>
      </c>
      <c r="D522" s="138">
        <f t="shared" ref="D522:E522" si="132">D523+D526+D529+D532</f>
        <v>0</v>
      </c>
      <c r="E522" s="138">
        <f t="shared" si="132"/>
        <v>0</v>
      </c>
      <c r="F522" s="163" t="str">
        <f t="shared" si="109"/>
        <v>-</v>
      </c>
    </row>
    <row r="523" ht="12.75" customHeight="1" spans="1:6">
      <c r="A523" s="108">
        <v>851</v>
      </c>
      <c r="B523" s="109" t="s">
        <v>1056</v>
      </c>
      <c r="C523" s="232" t="s">
        <v>1057</v>
      </c>
      <c r="D523" s="138">
        <f t="shared" ref="D523:E523" si="133">SUM(D524:D525)</f>
        <v>0</v>
      </c>
      <c r="E523" s="138">
        <f t="shared" si="133"/>
        <v>0</v>
      </c>
      <c r="F523" s="163" t="str">
        <f t="shared" si="109"/>
        <v>-</v>
      </c>
    </row>
    <row r="524" ht="12.75" customHeight="1" spans="1:6">
      <c r="A524" s="108">
        <v>8511</v>
      </c>
      <c r="B524" s="109" t="s">
        <v>1058</v>
      </c>
      <c r="C524" s="232" t="s">
        <v>1059</v>
      </c>
      <c r="D524" s="140">
        <v>0</v>
      </c>
      <c r="E524" s="140"/>
      <c r="F524" s="163" t="str">
        <f t="shared" si="109"/>
        <v>-</v>
      </c>
    </row>
    <row r="525" ht="12.75" customHeight="1" spans="1:6">
      <c r="A525" s="108">
        <v>8512</v>
      </c>
      <c r="B525" s="109" t="s">
        <v>1060</v>
      </c>
      <c r="C525" s="232" t="s">
        <v>1061</v>
      </c>
      <c r="D525" s="140">
        <v>0</v>
      </c>
      <c r="E525" s="140"/>
      <c r="F525" s="163" t="str">
        <f t="shared" si="109"/>
        <v>-</v>
      </c>
    </row>
    <row r="526" ht="12.75" customHeight="1" spans="1:6">
      <c r="A526" s="108">
        <v>852</v>
      </c>
      <c r="B526" s="109" t="s">
        <v>1062</v>
      </c>
      <c r="C526" s="232" t="s">
        <v>1063</v>
      </c>
      <c r="D526" s="138">
        <f t="shared" ref="D526:E526" si="134">SUM(D527:D528)</f>
        <v>0</v>
      </c>
      <c r="E526" s="138">
        <f t="shared" si="134"/>
        <v>0</v>
      </c>
      <c r="F526" s="163" t="str">
        <f t="shared" si="109"/>
        <v>-</v>
      </c>
    </row>
    <row r="527" ht="12.75" customHeight="1" spans="1:6">
      <c r="A527" s="108">
        <v>8521</v>
      </c>
      <c r="B527" s="109" t="s">
        <v>1064</v>
      </c>
      <c r="C527" s="232" t="s">
        <v>1065</v>
      </c>
      <c r="D527" s="140">
        <v>0</v>
      </c>
      <c r="E527" s="140"/>
      <c r="F527" s="163" t="str">
        <f t="shared" si="109"/>
        <v>-</v>
      </c>
    </row>
    <row r="528" ht="12.75" customHeight="1" spans="1:6">
      <c r="A528" s="108">
        <v>8522</v>
      </c>
      <c r="B528" s="109" t="s">
        <v>1066</v>
      </c>
      <c r="C528" s="232" t="s">
        <v>1067</v>
      </c>
      <c r="D528" s="140">
        <v>0</v>
      </c>
      <c r="E528" s="140"/>
      <c r="F528" s="163" t="str">
        <f t="shared" si="109"/>
        <v>-</v>
      </c>
    </row>
    <row r="529" ht="12.75" customHeight="1" spans="1:6">
      <c r="A529" s="108">
        <v>853</v>
      </c>
      <c r="B529" s="109" t="s">
        <v>1068</v>
      </c>
      <c r="C529" s="232" t="s">
        <v>1069</v>
      </c>
      <c r="D529" s="138">
        <f t="shared" ref="D529:E529" si="135">SUM(D530:D531)</f>
        <v>0</v>
      </c>
      <c r="E529" s="138">
        <f t="shared" si="135"/>
        <v>0</v>
      </c>
      <c r="F529" s="163" t="str">
        <f t="shared" si="109"/>
        <v>-</v>
      </c>
    </row>
    <row r="530" ht="12.75" customHeight="1" spans="1:6">
      <c r="A530" s="108">
        <v>8531</v>
      </c>
      <c r="B530" s="109" t="s">
        <v>1070</v>
      </c>
      <c r="C530" s="232" t="s">
        <v>1071</v>
      </c>
      <c r="D530" s="140">
        <v>0</v>
      </c>
      <c r="E530" s="140"/>
      <c r="F530" s="163" t="str">
        <f t="shared" si="109"/>
        <v>-</v>
      </c>
    </row>
    <row r="531" ht="12.75" customHeight="1" spans="1:6">
      <c r="A531" s="108">
        <v>8532</v>
      </c>
      <c r="B531" s="109" t="s">
        <v>1072</v>
      </c>
      <c r="C531" s="232" t="s">
        <v>1073</v>
      </c>
      <c r="D531" s="140">
        <v>0</v>
      </c>
      <c r="E531" s="140"/>
      <c r="F531" s="163" t="str">
        <f t="shared" si="109"/>
        <v>-</v>
      </c>
    </row>
    <row r="532" ht="12.75" customHeight="1" spans="1:6">
      <c r="A532" s="108">
        <v>854</v>
      </c>
      <c r="B532" s="109" t="s">
        <v>1074</v>
      </c>
      <c r="C532" s="232" t="s">
        <v>1075</v>
      </c>
      <c r="D532" s="138">
        <f t="shared" ref="D532:E532" si="136">SUM(D533:D534)</f>
        <v>0</v>
      </c>
      <c r="E532" s="138">
        <f t="shared" si="136"/>
        <v>0</v>
      </c>
      <c r="F532" s="163" t="str">
        <f t="shared" si="109"/>
        <v>-</v>
      </c>
    </row>
    <row r="533" ht="12.75" customHeight="1" spans="1:6">
      <c r="A533" s="108">
        <v>8541</v>
      </c>
      <c r="B533" s="109" t="s">
        <v>1076</v>
      </c>
      <c r="C533" s="232" t="s">
        <v>1077</v>
      </c>
      <c r="D533" s="140">
        <v>0</v>
      </c>
      <c r="E533" s="140"/>
      <c r="F533" s="163" t="str">
        <f t="shared" si="109"/>
        <v>-</v>
      </c>
    </row>
    <row r="534" ht="12.75" customHeight="1" spans="1:6">
      <c r="A534" s="108">
        <v>8542</v>
      </c>
      <c r="B534" s="109" t="s">
        <v>1078</v>
      </c>
      <c r="C534" s="232" t="s">
        <v>1079</v>
      </c>
      <c r="D534" s="140">
        <v>0</v>
      </c>
      <c r="E534" s="140"/>
      <c r="F534" s="163" t="str">
        <f t="shared" si="109"/>
        <v>-</v>
      </c>
    </row>
    <row r="535" ht="12.75" customHeight="1" spans="1:6">
      <c r="A535" s="108">
        <v>5</v>
      </c>
      <c r="B535" s="109" t="s">
        <v>1080</v>
      </c>
      <c r="C535" s="232" t="s">
        <v>1081</v>
      </c>
      <c r="D535" s="138">
        <f>D536+D571+D584+D597+D629</f>
        <v>0</v>
      </c>
      <c r="E535" s="138">
        <f>E536+E571+E584+E597+E629</f>
        <v>0</v>
      </c>
      <c r="F535" s="163" t="str">
        <f t="shared" si="109"/>
        <v>-</v>
      </c>
    </row>
    <row r="536" ht="24" spans="1:6">
      <c r="A536" s="108">
        <v>51</v>
      </c>
      <c r="B536" s="111" t="s">
        <v>1082</v>
      </c>
      <c r="C536" s="232" t="s">
        <v>1083</v>
      </c>
      <c r="D536" s="138">
        <f>D537+D542+D545+D549+D550+D557+D562+D570</f>
        <v>0</v>
      </c>
      <c r="E536" s="138">
        <f>E537+E542+E545+E549+E550+E557+E562+E570</f>
        <v>0</v>
      </c>
      <c r="F536" s="163" t="str">
        <f t="shared" si="109"/>
        <v>-</v>
      </c>
    </row>
    <row r="537" ht="24" spans="1:6">
      <c r="A537" s="108">
        <v>511</v>
      </c>
      <c r="B537" s="109" t="s">
        <v>1084</v>
      </c>
      <c r="C537" s="232" t="s">
        <v>1085</v>
      </c>
      <c r="D537" s="138">
        <f t="shared" ref="D537:E537" si="137">SUM(D538:D541)</f>
        <v>0</v>
      </c>
      <c r="E537" s="138">
        <f t="shared" si="137"/>
        <v>0</v>
      </c>
      <c r="F537" s="163" t="str">
        <f t="shared" si="109"/>
        <v>-</v>
      </c>
    </row>
    <row r="538" ht="12.75" customHeight="1" spans="1:6">
      <c r="A538" s="108">
        <v>5113</v>
      </c>
      <c r="B538" s="109" t="s">
        <v>1086</v>
      </c>
      <c r="C538" s="232" t="s">
        <v>1087</v>
      </c>
      <c r="D538" s="140">
        <v>0</v>
      </c>
      <c r="E538" s="140"/>
      <c r="F538" s="163" t="str">
        <f t="shared" si="109"/>
        <v>-</v>
      </c>
    </row>
    <row r="539" ht="12.75" customHeight="1" spans="1:6">
      <c r="A539" s="108">
        <v>5114</v>
      </c>
      <c r="B539" s="109" t="s">
        <v>1088</v>
      </c>
      <c r="C539" s="232" t="s">
        <v>1089</v>
      </c>
      <c r="D539" s="140">
        <v>0</v>
      </c>
      <c r="E539" s="140"/>
      <c r="F539" s="163" t="str">
        <f t="shared" si="109"/>
        <v>-</v>
      </c>
    </row>
    <row r="540" ht="12.75" customHeight="1" spans="1:6">
      <c r="A540" s="108">
        <v>5115</v>
      </c>
      <c r="B540" s="109" t="s">
        <v>1090</v>
      </c>
      <c r="C540" s="232" t="s">
        <v>1091</v>
      </c>
      <c r="D540" s="140">
        <v>0</v>
      </c>
      <c r="E540" s="140"/>
      <c r="F540" s="163" t="str">
        <f t="shared" si="109"/>
        <v>-</v>
      </c>
    </row>
    <row r="541" ht="12.75" customHeight="1" spans="1:6">
      <c r="A541" s="108">
        <v>5116</v>
      </c>
      <c r="B541" s="109" t="s">
        <v>1092</v>
      </c>
      <c r="C541" s="232" t="s">
        <v>1093</v>
      </c>
      <c r="D541" s="140">
        <v>0</v>
      </c>
      <c r="E541" s="140"/>
      <c r="F541" s="163" t="str">
        <f t="shared" si="109"/>
        <v>-</v>
      </c>
    </row>
    <row r="542" ht="24" spans="1:6">
      <c r="A542" s="108">
        <v>512</v>
      </c>
      <c r="B542" s="162" t="s">
        <v>1094</v>
      </c>
      <c r="C542" s="232" t="s">
        <v>1095</v>
      </c>
      <c r="D542" s="138">
        <f t="shared" ref="D542:E542" si="138">SUM(D543:D544)</f>
        <v>0</v>
      </c>
      <c r="E542" s="138">
        <f t="shared" si="138"/>
        <v>0</v>
      </c>
      <c r="F542" s="163" t="str">
        <f t="shared" si="109"/>
        <v>-</v>
      </c>
    </row>
    <row r="543" ht="24" spans="1:6">
      <c r="A543" s="108">
        <v>5121</v>
      </c>
      <c r="B543" s="109" t="s">
        <v>1096</v>
      </c>
      <c r="C543" s="232" t="s">
        <v>1097</v>
      </c>
      <c r="D543" s="140">
        <v>0</v>
      </c>
      <c r="E543" s="140"/>
      <c r="F543" s="163" t="str">
        <f t="shared" si="109"/>
        <v>-</v>
      </c>
    </row>
    <row r="544" ht="24" spans="1:6">
      <c r="A544" s="108">
        <v>5122</v>
      </c>
      <c r="B544" s="109" t="s">
        <v>1098</v>
      </c>
      <c r="C544" s="232" t="s">
        <v>1099</v>
      </c>
      <c r="D544" s="140">
        <v>0</v>
      </c>
      <c r="E544" s="140"/>
      <c r="F544" s="163" t="str">
        <f t="shared" si="109"/>
        <v>-</v>
      </c>
    </row>
    <row r="545" ht="24" spans="1:6">
      <c r="A545" s="108">
        <v>513</v>
      </c>
      <c r="B545" s="109" t="s">
        <v>1100</v>
      </c>
      <c r="C545" s="232" t="s">
        <v>1101</v>
      </c>
      <c r="D545" s="138">
        <f t="shared" ref="D545:E545" si="139">SUM(D546:D548)</f>
        <v>0</v>
      </c>
      <c r="E545" s="138">
        <f t="shared" si="139"/>
        <v>0</v>
      </c>
      <c r="F545" s="163" t="str">
        <f t="shared" si="109"/>
        <v>-</v>
      </c>
    </row>
    <row r="546" ht="12.75" customHeight="1" spans="1:6">
      <c r="A546" s="108">
        <v>5132</v>
      </c>
      <c r="B546" s="109" t="s">
        <v>1102</v>
      </c>
      <c r="C546" s="232" t="s">
        <v>1103</v>
      </c>
      <c r="D546" s="140">
        <v>0</v>
      </c>
      <c r="E546" s="140"/>
      <c r="F546" s="163" t="str">
        <f t="shared" si="109"/>
        <v>-</v>
      </c>
    </row>
    <row r="547" ht="12.75" customHeight="1" spans="1:6">
      <c r="A547" s="239">
        <v>5133</v>
      </c>
      <c r="B547" s="109" t="s">
        <v>1104</v>
      </c>
      <c r="C547" s="240" t="s">
        <v>1105</v>
      </c>
      <c r="D547" s="140">
        <v>0</v>
      </c>
      <c r="E547" s="140"/>
      <c r="F547" s="163" t="str">
        <f t="shared" si="109"/>
        <v>-</v>
      </c>
    </row>
    <row r="548" ht="12.75" customHeight="1" spans="1:6">
      <c r="A548" s="239">
        <v>5134</v>
      </c>
      <c r="B548" s="109" t="s">
        <v>1106</v>
      </c>
      <c r="C548" s="240" t="s">
        <v>1107</v>
      </c>
      <c r="D548" s="140">
        <v>0</v>
      </c>
      <c r="E548" s="140"/>
      <c r="F548" s="163" t="str">
        <f t="shared" si="109"/>
        <v>-</v>
      </c>
    </row>
    <row r="549" ht="12.75" customHeight="1" spans="1:6">
      <c r="A549" s="108">
        <v>514</v>
      </c>
      <c r="B549" s="162" t="s">
        <v>1108</v>
      </c>
      <c r="C549" s="232" t="s">
        <v>1109</v>
      </c>
      <c r="D549" s="140">
        <v>0</v>
      </c>
      <c r="E549" s="140"/>
      <c r="F549" s="163" t="str">
        <f t="shared" si="109"/>
        <v>-</v>
      </c>
    </row>
    <row r="550" ht="24" spans="1:6">
      <c r="A550" s="108">
        <v>515</v>
      </c>
      <c r="B550" s="109" t="s">
        <v>1110</v>
      </c>
      <c r="C550" s="232" t="s">
        <v>1111</v>
      </c>
      <c r="D550" s="138">
        <f t="shared" ref="D550:E550" si="140">SUM(D551:D556)</f>
        <v>0</v>
      </c>
      <c r="E550" s="138">
        <f t="shared" si="140"/>
        <v>0</v>
      </c>
      <c r="F550" s="163" t="str">
        <f t="shared" si="109"/>
        <v>-</v>
      </c>
    </row>
    <row r="551" ht="12.75" customHeight="1" spans="1:6">
      <c r="A551" s="108">
        <v>5153</v>
      </c>
      <c r="B551" s="109" t="s">
        <v>1112</v>
      </c>
      <c r="C551" s="232" t="s">
        <v>1113</v>
      </c>
      <c r="D551" s="140">
        <v>0</v>
      </c>
      <c r="E551" s="140"/>
      <c r="F551" s="163" t="str">
        <f t="shared" si="109"/>
        <v>-</v>
      </c>
    </row>
    <row r="552" ht="12.75" customHeight="1" spans="1:6">
      <c r="A552" s="108">
        <v>5154</v>
      </c>
      <c r="B552" s="109" t="s">
        <v>1114</v>
      </c>
      <c r="C552" s="232" t="s">
        <v>1115</v>
      </c>
      <c r="D552" s="140">
        <v>0</v>
      </c>
      <c r="E552" s="140"/>
      <c r="F552" s="163" t="str">
        <f t="shared" si="109"/>
        <v>-</v>
      </c>
    </row>
    <row r="553" ht="24" spans="1:6">
      <c r="A553" s="108">
        <v>5155</v>
      </c>
      <c r="B553" s="109" t="s">
        <v>1116</v>
      </c>
      <c r="C553" s="232" t="s">
        <v>1117</v>
      </c>
      <c r="D553" s="140">
        <v>0</v>
      </c>
      <c r="E553" s="140"/>
      <c r="F553" s="163" t="str">
        <f t="shared" si="109"/>
        <v>-</v>
      </c>
    </row>
    <row r="554" ht="12.75" customHeight="1" spans="1:6">
      <c r="A554" s="108">
        <v>5156</v>
      </c>
      <c r="B554" s="109" t="s">
        <v>1118</v>
      </c>
      <c r="C554" s="232" t="s">
        <v>1119</v>
      </c>
      <c r="D554" s="140">
        <v>0</v>
      </c>
      <c r="E554" s="140"/>
      <c r="F554" s="163" t="str">
        <f t="shared" si="109"/>
        <v>-</v>
      </c>
    </row>
    <row r="555" ht="12.75" customHeight="1" spans="1:6">
      <c r="A555" s="108">
        <v>5157</v>
      </c>
      <c r="B555" s="109" t="s">
        <v>1120</v>
      </c>
      <c r="C555" s="232" t="s">
        <v>1121</v>
      </c>
      <c r="D555" s="140">
        <v>0</v>
      </c>
      <c r="E555" s="140"/>
      <c r="F555" s="163" t="str">
        <f t="shared" si="109"/>
        <v>-</v>
      </c>
    </row>
    <row r="556" ht="12.75" customHeight="1" spans="1:6">
      <c r="A556" s="108">
        <v>5158</v>
      </c>
      <c r="B556" s="109" t="s">
        <v>1122</v>
      </c>
      <c r="C556" s="232" t="s">
        <v>1123</v>
      </c>
      <c r="D556" s="140">
        <v>0</v>
      </c>
      <c r="E556" s="140"/>
      <c r="F556" s="163" t="str">
        <f t="shared" si="109"/>
        <v>-</v>
      </c>
    </row>
    <row r="557" ht="24" spans="1:6">
      <c r="A557" s="108">
        <v>516</v>
      </c>
      <c r="B557" s="162" t="s">
        <v>1124</v>
      </c>
      <c r="C557" s="232" t="s">
        <v>1125</v>
      </c>
      <c r="D557" s="138">
        <f t="shared" ref="D557:E557" si="141">SUM(D558:D561)</f>
        <v>0</v>
      </c>
      <c r="E557" s="138">
        <f t="shared" si="141"/>
        <v>0</v>
      </c>
      <c r="F557" s="163" t="str">
        <f t="shared" si="109"/>
        <v>-</v>
      </c>
    </row>
    <row r="558" ht="12.75" customHeight="1" spans="1:6">
      <c r="A558" s="108">
        <v>5163</v>
      </c>
      <c r="B558" s="109" t="s">
        <v>1126</v>
      </c>
      <c r="C558" s="232" t="s">
        <v>1127</v>
      </c>
      <c r="D558" s="140">
        <v>0</v>
      </c>
      <c r="E558" s="140"/>
      <c r="F558" s="163" t="str">
        <f t="shared" si="109"/>
        <v>-</v>
      </c>
    </row>
    <row r="559" ht="12.75" customHeight="1" spans="1:6">
      <c r="A559" s="108">
        <v>5164</v>
      </c>
      <c r="B559" s="109" t="s">
        <v>1128</v>
      </c>
      <c r="C559" s="232" t="s">
        <v>1129</v>
      </c>
      <c r="D559" s="140">
        <v>0</v>
      </c>
      <c r="E559" s="140"/>
      <c r="F559" s="163" t="str">
        <f t="shared" si="109"/>
        <v>-</v>
      </c>
    </row>
    <row r="560" ht="12.75" customHeight="1" spans="1:6">
      <c r="A560" s="108">
        <v>5165</v>
      </c>
      <c r="B560" s="109" t="s">
        <v>1130</v>
      </c>
      <c r="C560" s="232" t="s">
        <v>1131</v>
      </c>
      <c r="D560" s="140">
        <v>0</v>
      </c>
      <c r="E560" s="140"/>
      <c r="F560" s="163" t="str">
        <f t="shared" si="109"/>
        <v>-</v>
      </c>
    </row>
    <row r="561" ht="12.75" customHeight="1" spans="1:6">
      <c r="A561" s="108">
        <v>5166</v>
      </c>
      <c r="B561" s="109" t="s">
        <v>1132</v>
      </c>
      <c r="C561" s="232" t="s">
        <v>1133</v>
      </c>
      <c r="D561" s="140">
        <v>0</v>
      </c>
      <c r="E561" s="140"/>
      <c r="F561" s="163" t="str">
        <f t="shared" si="109"/>
        <v>-</v>
      </c>
    </row>
    <row r="562" ht="12.75" customHeight="1" spans="1:6">
      <c r="A562" s="108">
        <v>517</v>
      </c>
      <c r="B562" s="109" t="s">
        <v>1134</v>
      </c>
      <c r="C562" s="232" t="s">
        <v>1135</v>
      </c>
      <c r="D562" s="138">
        <f t="shared" ref="D562:E562" si="142">SUM(D563:D569)</f>
        <v>0</v>
      </c>
      <c r="E562" s="138">
        <f t="shared" si="142"/>
        <v>0</v>
      </c>
      <c r="F562" s="163" t="str">
        <f t="shared" si="109"/>
        <v>-</v>
      </c>
    </row>
    <row r="563" ht="12.75" customHeight="1" spans="1:6">
      <c r="A563" s="108">
        <v>5171</v>
      </c>
      <c r="B563" s="109" t="s">
        <v>1136</v>
      </c>
      <c r="C563" s="232" t="s">
        <v>1137</v>
      </c>
      <c r="D563" s="140">
        <v>0</v>
      </c>
      <c r="E563" s="140"/>
      <c r="F563" s="163" t="str">
        <f t="shared" si="109"/>
        <v>-</v>
      </c>
    </row>
    <row r="564" ht="12.75" customHeight="1" spans="1:6">
      <c r="A564" s="108">
        <v>5172</v>
      </c>
      <c r="B564" s="109" t="s">
        <v>1138</v>
      </c>
      <c r="C564" s="232" t="s">
        <v>1139</v>
      </c>
      <c r="D564" s="140">
        <v>0</v>
      </c>
      <c r="E564" s="140"/>
      <c r="F564" s="163" t="str">
        <f t="shared" si="109"/>
        <v>-</v>
      </c>
    </row>
    <row r="565" ht="12.75" customHeight="1" spans="1:6">
      <c r="A565" s="108">
        <v>5173</v>
      </c>
      <c r="B565" s="109" t="s">
        <v>1140</v>
      </c>
      <c r="C565" s="232" t="s">
        <v>1141</v>
      </c>
      <c r="D565" s="140">
        <v>0</v>
      </c>
      <c r="E565" s="140"/>
      <c r="F565" s="163" t="str">
        <f t="shared" si="109"/>
        <v>-</v>
      </c>
    </row>
    <row r="566" ht="12.75" customHeight="1" spans="1:6">
      <c r="A566" s="108">
        <v>5174</v>
      </c>
      <c r="B566" s="109" t="s">
        <v>1142</v>
      </c>
      <c r="C566" s="232" t="s">
        <v>1143</v>
      </c>
      <c r="D566" s="140">
        <v>0</v>
      </c>
      <c r="E566" s="140"/>
      <c r="F566" s="163" t="str">
        <f t="shared" si="109"/>
        <v>-</v>
      </c>
    </row>
    <row r="567" ht="12.75" customHeight="1" spans="1:6">
      <c r="A567" s="108">
        <v>5175</v>
      </c>
      <c r="B567" s="109" t="s">
        <v>1144</v>
      </c>
      <c r="C567" s="232" t="s">
        <v>1145</v>
      </c>
      <c r="D567" s="140">
        <v>0</v>
      </c>
      <c r="E567" s="140"/>
      <c r="F567" s="163" t="str">
        <f t="shared" si="109"/>
        <v>-</v>
      </c>
    </row>
    <row r="568" ht="12.75" customHeight="1" spans="1:6">
      <c r="A568" s="110">
        <v>5176</v>
      </c>
      <c r="B568" s="111" t="s">
        <v>1146</v>
      </c>
      <c r="C568" s="233" t="s">
        <v>1147</v>
      </c>
      <c r="D568" s="141">
        <v>0</v>
      </c>
      <c r="E568" s="141"/>
      <c r="F568" s="195" t="str">
        <f t="shared" si="109"/>
        <v>-</v>
      </c>
    </row>
    <row r="569" ht="12.75" spans="1:6">
      <c r="A569" s="110">
        <v>5177</v>
      </c>
      <c r="B569" s="197" t="s">
        <v>1148</v>
      </c>
      <c r="C569" s="233" t="s">
        <v>1149</v>
      </c>
      <c r="D569" s="141">
        <v>0</v>
      </c>
      <c r="E569" s="141"/>
      <c r="F569" s="195" t="str">
        <f t="shared" si="109"/>
        <v>-</v>
      </c>
    </row>
    <row r="570" ht="12.75" customHeight="1" spans="1:6">
      <c r="A570" s="110" t="s">
        <v>1150</v>
      </c>
      <c r="B570" s="111" t="s">
        <v>1151</v>
      </c>
      <c r="C570" s="233" t="s">
        <v>1150</v>
      </c>
      <c r="D570" s="141">
        <v>0</v>
      </c>
      <c r="E570" s="141"/>
      <c r="F570" s="195" t="str">
        <f>IF(D570&lt;&gt;0,IF(E570/D570&gt;=100,"&gt;&gt;100",E570/D570*100),"-")</f>
        <v>-</v>
      </c>
    </row>
    <row r="571" ht="24" spans="1:6">
      <c r="A571" s="108">
        <v>52</v>
      </c>
      <c r="B571" s="111" t="s">
        <v>1152</v>
      </c>
      <c r="C571" s="232" t="s">
        <v>1153</v>
      </c>
      <c r="D571" s="138">
        <f>D572+D575+D578+D581</f>
        <v>0</v>
      </c>
      <c r="E571" s="138">
        <f>E572+E575+E578+E581</f>
        <v>0</v>
      </c>
      <c r="F571" s="163" t="str">
        <f t="shared" si="109"/>
        <v>-</v>
      </c>
    </row>
    <row r="572" ht="12.75" customHeight="1" spans="1:6">
      <c r="A572" s="108">
        <v>521</v>
      </c>
      <c r="B572" s="109" t="s">
        <v>1154</v>
      </c>
      <c r="C572" s="232" t="s">
        <v>1155</v>
      </c>
      <c r="D572" s="138">
        <f t="shared" ref="D572:E572" si="143">SUM(D573:D574)</f>
        <v>0</v>
      </c>
      <c r="E572" s="138">
        <f t="shared" si="143"/>
        <v>0</v>
      </c>
      <c r="F572" s="163" t="str">
        <f t="shared" si="109"/>
        <v>-</v>
      </c>
    </row>
    <row r="573" ht="12.75" customHeight="1" spans="1:6">
      <c r="A573" s="108">
        <v>5211</v>
      </c>
      <c r="B573" s="109" t="s">
        <v>1156</v>
      </c>
      <c r="C573" s="232" t="s">
        <v>1157</v>
      </c>
      <c r="D573" s="140">
        <v>0</v>
      </c>
      <c r="E573" s="140"/>
      <c r="F573" s="163" t="str">
        <f t="shared" si="109"/>
        <v>-</v>
      </c>
    </row>
    <row r="574" ht="12.75" customHeight="1" spans="1:6">
      <c r="A574" s="108">
        <v>5212</v>
      </c>
      <c r="B574" s="109" t="s">
        <v>1158</v>
      </c>
      <c r="C574" s="232" t="s">
        <v>1159</v>
      </c>
      <c r="D574" s="140">
        <v>0</v>
      </c>
      <c r="E574" s="140"/>
      <c r="F574" s="163" t="str">
        <f t="shared" si="109"/>
        <v>-</v>
      </c>
    </row>
    <row r="575" ht="12.75" customHeight="1" spans="1:6">
      <c r="A575" s="108">
        <v>522</v>
      </c>
      <c r="B575" s="109" t="s">
        <v>1160</v>
      </c>
      <c r="C575" s="232" t="s">
        <v>1161</v>
      </c>
      <c r="D575" s="138">
        <f t="shared" ref="D575:E575" si="144">SUM(D576:D577)</f>
        <v>0</v>
      </c>
      <c r="E575" s="138">
        <f t="shared" si="144"/>
        <v>0</v>
      </c>
      <c r="F575" s="163" t="str">
        <f t="shared" si="109"/>
        <v>-</v>
      </c>
    </row>
    <row r="576" ht="12.75" customHeight="1" spans="1:6">
      <c r="A576" s="108">
        <v>5221</v>
      </c>
      <c r="B576" s="109" t="s">
        <v>952</v>
      </c>
      <c r="C576" s="232" t="s">
        <v>1162</v>
      </c>
      <c r="D576" s="140">
        <v>0</v>
      </c>
      <c r="E576" s="140"/>
      <c r="F576" s="163" t="str">
        <f t="shared" si="109"/>
        <v>-</v>
      </c>
    </row>
    <row r="577" ht="12.75" customHeight="1" spans="1:6">
      <c r="A577" s="108">
        <v>5222</v>
      </c>
      <c r="B577" s="109" t="s">
        <v>954</v>
      </c>
      <c r="C577" s="232" t="s">
        <v>1163</v>
      </c>
      <c r="D577" s="140">
        <v>0</v>
      </c>
      <c r="E577" s="140"/>
      <c r="F577" s="163" t="str">
        <f t="shared" si="109"/>
        <v>-</v>
      </c>
    </row>
    <row r="578" ht="12.75" customHeight="1" spans="1:6">
      <c r="A578" s="108">
        <v>523</v>
      </c>
      <c r="B578" s="109" t="s">
        <v>1164</v>
      </c>
      <c r="C578" s="232" t="s">
        <v>1165</v>
      </c>
      <c r="D578" s="138">
        <f t="shared" ref="D578:E578" si="145">SUM(D579:D580)</f>
        <v>0</v>
      </c>
      <c r="E578" s="138">
        <f t="shared" si="145"/>
        <v>0</v>
      </c>
      <c r="F578" s="163" t="str">
        <f t="shared" si="109"/>
        <v>-</v>
      </c>
    </row>
    <row r="579" ht="12.75" customHeight="1" spans="1:6">
      <c r="A579" s="108">
        <v>5231</v>
      </c>
      <c r="B579" s="109" t="s">
        <v>958</v>
      </c>
      <c r="C579" s="232" t="s">
        <v>1166</v>
      </c>
      <c r="D579" s="140">
        <v>0</v>
      </c>
      <c r="E579" s="140"/>
      <c r="F579" s="163" t="str">
        <f t="shared" si="109"/>
        <v>-</v>
      </c>
    </row>
    <row r="580" ht="12.75" customHeight="1" spans="1:6">
      <c r="A580" s="108">
        <v>5232</v>
      </c>
      <c r="B580" s="109" t="s">
        <v>960</v>
      </c>
      <c r="C580" s="232" t="s">
        <v>1167</v>
      </c>
      <c r="D580" s="140">
        <v>0</v>
      </c>
      <c r="E580" s="140"/>
      <c r="F580" s="163" t="str">
        <f t="shared" si="109"/>
        <v>-</v>
      </c>
    </row>
    <row r="581" ht="12.75" customHeight="1" spans="1:6">
      <c r="A581" s="108">
        <v>524</v>
      </c>
      <c r="B581" s="109" t="s">
        <v>1168</v>
      </c>
      <c r="C581" s="232" t="s">
        <v>1169</v>
      </c>
      <c r="D581" s="138">
        <f t="shared" ref="D581:E581" si="146">SUM(D582:D583)</f>
        <v>0</v>
      </c>
      <c r="E581" s="138">
        <f t="shared" si="146"/>
        <v>0</v>
      </c>
      <c r="F581" s="163" t="str">
        <f t="shared" si="109"/>
        <v>-</v>
      </c>
    </row>
    <row r="582" ht="12.75" customHeight="1" spans="1:6">
      <c r="A582" s="239">
        <v>5241</v>
      </c>
      <c r="B582" s="109" t="s">
        <v>1170</v>
      </c>
      <c r="C582" s="240" t="s">
        <v>1171</v>
      </c>
      <c r="D582" s="140">
        <v>0</v>
      </c>
      <c r="E582" s="140"/>
      <c r="F582" s="163" t="str">
        <f t="shared" si="109"/>
        <v>-</v>
      </c>
    </row>
    <row r="583" ht="12.75" customHeight="1" spans="1:6">
      <c r="A583" s="239">
        <v>5242</v>
      </c>
      <c r="B583" s="109" t="s">
        <v>1078</v>
      </c>
      <c r="C583" s="240" t="s">
        <v>1172</v>
      </c>
      <c r="D583" s="140">
        <v>0</v>
      </c>
      <c r="E583" s="140"/>
      <c r="F583" s="163" t="str">
        <f t="shared" si="109"/>
        <v>-</v>
      </c>
    </row>
    <row r="584" ht="24" spans="1:6">
      <c r="A584" s="108">
        <v>53</v>
      </c>
      <c r="B584" s="111" t="s">
        <v>1173</v>
      </c>
      <c r="C584" s="232" t="s">
        <v>1174</v>
      </c>
      <c r="D584" s="138">
        <f t="shared" ref="D584:E584" si="147">D585+D589+D591+D594</f>
        <v>0</v>
      </c>
      <c r="E584" s="138">
        <f t="shared" si="147"/>
        <v>0</v>
      </c>
      <c r="F584" s="163" t="str">
        <f t="shared" si="109"/>
        <v>-</v>
      </c>
    </row>
    <row r="585" ht="24" spans="1:6">
      <c r="A585" s="108">
        <v>531</v>
      </c>
      <c r="B585" s="197" t="s">
        <v>1175</v>
      </c>
      <c r="C585" s="232" t="s">
        <v>1176</v>
      </c>
      <c r="D585" s="138">
        <f t="shared" ref="D585:E585" si="148">SUM(D586:D588)</f>
        <v>0</v>
      </c>
      <c r="E585" s="138">
        <f t="shared" si="148"/>
        <v>0</v>
      </c>
      <c r="F585" s="163" t="str">
        <f t="shared" si="109"/>
        <v>-</v>
      </c>
    </row>
    <row r="586" ht="12.75" customHeight="1" spans="1:6">
      <c r="A586" s="108">
        <v>5312</v>
      </c>
      <c r="B586" s="111" t="s">
        <v>972</v>
      </c>
      <c r="C586" s="232" t="s">
        <v>1177</v>
      </c>
      <c r="D586" s="140">
        <v>0</v>
      </c>
      <c r="E586" s="140"/>
      <c r="F586" s="163" t="str">
        <f t="shared" si="109"/>
        <v>-</v>
      </c>
    </row>
    <row r="587" ht="12.75" customHeight="1" spans="1:6">
      <c r="A587" s="108">
        <v>5313</v>
      </c>
      <c r="B587" s="111" t="s">
        <v>974</v>
      </c>
      <c r="C587" s="232" t="s">
        <v>1178</v>
      </c>
      <c r="D587" s="140">
        <v>0</v>
      </c>
      <c r="E587" s="140"/>
      <c r="F587" s="163" t="str">
        <f t="shared" si="109"/>
        <v>-</v>
      </c>
    </row>
    <row r="588" ht="12.75" customHeight="1" spans="1:6">
      <c r="A588" s="108">
        <v>5314</v>
      </c>
      <c r="B588" s="111" t="s">
        <v>976</v>
      </c>
      <c r="C588" s="232" t="s">
        <v>1179</v>
      </c>
      <c r="D588" s="140">
        <v>0</v>
      </c>
      <c r="E588" s="140"/>
      <c r="F588" s="163" t="str">
        <f t="shared" si="109"/>
        <v>-</v>
      </c>
    </row>
    <row r="589" ht="24" spans="1:6">
      <c r="A589" s="108">
        <v>532</v>
      </c>
      <c r="B589" s="111" t="s">
        <v>1180</v>
      </c>
      <c r="C589" s="232" t="s">
        <v>1181</v>
      </c>
      <c r="D589" s="138">
        <f t="shared" ref="D589:E589" si="149">D590</f>
        <v>0</v>
      </c>
      <c r="E589" s="138">
        <f t="shared" si="149"/>
        <v>0</v>
      </c>
      <c r="F589" s="163" t="str">
        <f t="shared" si="109"/>
        <v>-</v>
      </c>
    </row>
    <row r="590" ht="12.75" customHeight="1" spans="1:6">
      <c r="A590" s="108">
        <v>5321</v>
      </c>
      <c r="B590" s="111" t="s">
        <v>1182</v>
      </c>
      <c r="C590" s="232" t="s">
        <v>1183</v>
      </c>
      <c r="D590" s="140">
        <v>0</v>
      </c>
      <c r="E590" s="140"/>
      <c r="F590" s="163" t="str">
        <f t="shared" si="109"/>
        <v>-</v>
      </c>
    </row>
    <row r="591" ht="24" spans="1:6">
      <c r="A591" s="108">
        <v>533</v>
      </c>
      <c r="B591" s="111" t="s">
        <v>1184</v>
      </c>
      <c r="C591" s="232" t="s">
        <v>1185</v>
      </c>
      <c r="D591" s="138">
        <f t="shared" ref="D591:E591" si="150">SUM(D592:D593)</f>
        <v>0</v>
      </c>
      <c r="E591" s="138">
        <f t="shared" si="150"/>
        <v>0</v>
      </c>
      <c r="F591" s="163" t="str">
        <f t="shared" si="109"/>
        <v>-</v>
      </c>
    </row>
    <row r="592" ht="24" spans="1:6">
      <c r="A592" s="108">
        <v>5331</v>
      </c>
      <c r="B592" s="197" t="s">
        <v>1186</v>
      </c>
      <c r="C592" s="232" t="s">
        <v>1187</v>
      </c>
      <c r="D592" s="140">
        <v>0</v>
      </c>
      <c r="E592" s="140"/>
      <c r="F592" s="163" t="str">
        <f t="shared" si="109"/>
        <v>-</v>
      </c>
    </row>
    <row r="593" ht="12.75" customHeight="1" spans="1:6">
      <c r="A593" s="108">
        <v>5332</v>
      </c>
      <c r="B593" s="111" t="s">
        <v>1188</v>
      </c>
      <c r="C593" s="232" t="s">
        <v>1189</v>
      </c>
      <c r="D593" s="140">
        <v>0</v>
      </c>
      <c r="E593" s="140"/>
      <c r="F593" s="163" t="str">
        <f t="shared" si="109"/>
        <v>-</v>
      </c>
    </row>
    <row r="594" ht="24" spans="1:6">
      <c r="A594" s="239">
        <v>534</v>
      </c>
      <c r="B594" s="111" t="s">
        <v>1190</v>
      </c>
      <c r="C594" s="240" t="s">
        <v>1191</v>
      </c>
      <c r="D594" s="138">
        <f t="shared" ref="D594:E594" si="151">SUM(D595:D596)</f>
        <v>0</v>
      </c>
      <c r="E594" s="138">
        <f t="shared" si="151"/>
        <v>0</v>
      </c>
      <c r="F594" s="163" t="str">
        <f t="shared" si="109"/>
        <v>-</v>
      </c>
    </row>
    <row r="595" ht="12.75" customHeight="1" spans="1:6">
      <c r="A595" s="108">
        <v>5341</v>
      </c>
      <c r="B595" s="109" t="s">
        <v>988</v>
      </c>
      <c r="C595" s="232" t="s">
        <v>1192</v>
      </c>
      <c r="D595" s="140">
        <v>0</v>
      </c>
      <c r="E595" s="140"/>
      <c r="F595" s="163" t="str">
        <f t="shared" si="109"/>
        <v>-</v>
      </c>
    </row>
    <row r="596" ht="12.75" customHeight="1" spans="1:6">
      <c r="A596" s="108">
        <v>5342</v>
      </c>
      <c r="B596" s="109" t="s">
        <v>990</v>
      </c>
      <c r="C596" s="232" t="s">
        <v>1193</v>
      </c>
      <c r="D596" s="140">
        <v>0</v>
      </c>
      <c r="E596" s="140"/>
      <c r="F596" s="163" t="str">
        <f t="shared" si="109"/>
        <v>-</v>
      </c>
    </row>
    <row r="597" ht="24" spans="1:6">
      <c r="A597" s="108">
        <v>54</v>
      </c>
      <c r="B597" s="162" t="s">
        <v>1194</v>
      </c>
      <c r="C597" s="232" t="s">
        <v>1195</v>
      </c>
      <c r="D597" s="138">
        <f t="shared" ref="D597:E597" si="152">D598+D603+D607+D609+D616+D621</f>
        <v>0</v>
      </c>
      <c r="E597" s="138">
        <f t="shared" si="152"/>
        <v>0</v>
      </c>
      <c r="F597" s="163" t="str">
        <f t="shared" si="109"/>
        <v>-</v>
      </c>
    </row>
    <row r="598" ht="24" spans="1:6">
      <c r="A598" s="108">
        <v>541</v>
      </c>
      <c r="B598" s="109" t="s">
        <v>1196</v>
      </c>
      <c r="C598" s="232" t="s">
        <v>1197</v>
      </c>
      <c r="D598" s="138">
        <f t="shared" ref="D598:E598" si="153">SUM(D599:D602)</f>
        <v>0</v>
      </c>
      <c r="E598" s="138">
        <f t="shared" si="153"/>
        <v>0</v>
      </c>
      <c r="F598" s="163" t="str">
        <f t="shared" si="109"/>
        <v>-</v>
      </c>
    </row>
    <row r="599" ht="12.75" customHeight="1" spans="1:6">
      <c r="A599" s="108">
        <v>5413</v>
      </c>
      <c r="B599" s="109" t="s">
        <v>1198</v>
      </c>
      <c r="C599" s="232" t="s">
        <v>1199</v>
      </c>
      <c r="D599" s="140">
        <v>0</v>
      </c>
      <c r="E599" s="140"/>
      <c r="F599" s="163" t="str">
        <f t="shared" si="109"/>
        <v>-</v>
      </c>
    </row>
    <row r="600" ht="12.75" customHeight="1" spans="1:6">
      <c r="A600" s="108">
        <v>5414</v>
      </c>
      <c r="B600" s="109" t="s">
        <v>1200</v>
      </c>
      <c r="C600" s="232" t="s">
        <v>1201</v>
      </c>
      <c r="D600" s="140">
        <v>0</v>
      </c>
      <c r="E600" s="140"/>
      <c r="F600" s="163" t="str">
        <f t="shared" si="109"/>
        <v>-</v>
      </c>
    </row>
    <row r="601" ht="12.75" customHeight="1" spans="1:6">
      <c r="A601" s="108">
        <v>5415</v>
      </c>
      <c r="B601" s="109" t="s">
        <v>1202</v>
      </c>
      <c r="C601" s="232" t="s">
        <v>1203</v>
      </c>
      <c r="D601" s="140">
        <v>0</v>
      </c>
      <c r="E601" s="140"/>
      <c r="F601" s="163" t="str">
        <f t="shared" si="109"/>
        <v>-</v>
      </c>
    </row>
    <row r="602" ht="12.75" customHeight="1" spans="1:6">
      <c r="A602" s="108">
        <v>5416</v>
      </c>
      <c r="B602" s="109" t="s">
        <v>1204</v>
      </c>
      <c r="C602" s="232" t="s">
        <v>1205</v>
      </c>
      <c r="D602" s="140">
        <v>0</v>
      </c>
      <c r="E602" s="140"/>
      <c r="F602" s="163" t="str">
        <f t="shared" si="109"/>
        <v>-</v>
      </c>
    </row>
    <row r="603" ht="24" spans="1:6">
      <c r="A603" s="108">
        <v>542</v>
      </c>
      <c r="B603" s="109" t="s">
        <v>1206</v>
      </c>
      <c r="C603" s="232" t="s">
        <v>1207</v>
      </c>
      <c r="D603" s="138">
        <f t="shared" ref="D603:E603" si="154">SUM(D604:D606)</f>
        <v>0</v>
      </c>
      <c r="E603" s="138">
        <f t="shared" si="154"/>
        <v>0</v>
      </c>
      <c r="F603" s="163" t="str">
        <f t="shared" si="109"/>
        <v>-</v>
      </c>
    </row>
    <row r="604" ht="12.75" customHeight="1" spans="1:6">
      <c r="A604" s="108">
        <v>5422</v>
      </c>
      <c r="B604" s="109" t="s">
        <v>1208</v>
      </c>
      <c r="C604" s="232" t="s">
        <v>1209</v>
      </c>
      <c r="D604" s="140">
        <v>0</v>
      </c>
      <c r="E604" s="140"/>
      <c r="F604" s="163" t="str">
        <f t="shared" si="109"/>
        <v>-</v>
      </c>
    </row>
    <row r="605" ht="24" spans="1:6">
      <c r="A605" s="108">
        <v>5423</v>
      </c>
      <c r="B605" s="109" t="s">
        <v>1210</v>
      </c>
      <c r="C605" s="232" t="s">
        <v>1211</v>
      </c>
      <c r="D605" s="140">
        <v>0</v>
      </c>
      <c r="E605" s="140"/>
      <c r="F605" s="163" t="str">
        <f t="shared" si="109"/>
        <v>-</v>
      </c>
    </row>
    <row r="606" ht="24" spans="1:6">
      <c r="A606" s="108">
        <v>5424</v>
      </c>
      <c r="B606" s="109" t="s">
        <v>1212</v>
      </c>
      <c r="C606" s="232" t="s">
        <v>1213</v>
      </c>
      <c r="D606" s="140">
        <v>0</v>
      </c>
      <c r="E606" s="140"/>
      <c r="F606" s="163" t="str">
        <f t="shared" si="109"/>
        <v>-</v>
      </c>
    </row>
    <row r="607" ht="24" spans="1:6">
      <c r="A607" s="108">
        <v>543</v>
      </c>
      <c r="B607" s="109" t="s">
        <v>1214</v>
      </c>
      <c r="C607" s="232" t="s">
        <v>1215</v>
      </c>
      <c r="D607" s="138">
        <f t="shared" ref="D607:E607" si="155">D608</f>
        <v>0</v>
      </c>
      <c r="E607" s="138">
        <f t="shared" si="155"/>
        <v>0</v>
      </c>
      <c r="F607" s="163" t="str">
        <f t="shared" si="109"/>
        <v>-</v>
      </c>
    </row>
    <row r="608" ht="12.75" customHeight="1" spans="1:6">
      <c r="A608" s="108">
        <v>5431</v>
      </c>
      <c r="B608" s="109" t="s">
        <v>1216</v>
      </c>
      <c r="C608" s="232" t="s">
        <v>1217</v>
      </c>
      <c r="D608" s="140">
        <v>0</v>
      </c>
      <c r="E608" s="140"/>
      <c r="F608" s="163" t="str">
        <f t="shared" si="109"/>
        <v>-</v>
      </c>
    </row>
    <row r="609" ht="24" spans="1:6">
      <c r="A609" s="108">
        <v>544</v>
      </c>
      <c r="B609" s="109" t="s">
        <v>1218</v>
      </c>
      <c r="C609" s="232" t="s">
        <v>1219</v>
      </c>
      <c r="D609" s="138">
        <f t="shared" ref="D609:E609" si="156">SUM(D610:D615)</f>
        <v>0</v>
      </c>
      <c r="E609" s="138">
        <f t="shared" si="156"/>
        <v>0</v>
      </c>
      <c r="F609" s="163" t="str">
        <f t="shared" si="109"/>
        <v>-</v>
      </c>
    </row>
    <row r="610" ht="24" spans="1:6">
      <c r="A610" s="108">
        <v>5443</v>
      </c>
      <c r="B610" s="109" t="s">
        <v>1220</v>
      </c>
      <c r="C610" s="232" t="s">
        <v>1221</v>
      </c>
      <c r="D610" s="140">
        <v>0</v>
      </c>
      <c r="E610" s="140"/>
      <c r="F610" s="163" t="str">
        <f t="shared" si="109"/>
        <v>-</v>
      </c>
    </row>
    <row r="611" ht="24" spans="1:6">
      <c r="A611" s="108">
        <v>5444</v>
      </c>
      <c r="B611" s="162" t="s">
        <v>1222</v>
      </c>
      <c r="C611" s="232" t="s">
        <v>1223</v>
      </c>
      <c r="D611" s="140">
        <v>0</v>
      </c>
      <c r="E611" s="140"/>
      <c r="F611" s="163" t="str">
        <f t="shared" si="109"/>
        <v>-</v>
      </c>
    </row>
    <row r="612" ht="24" spans="1:6">
      <c r="A612" s="239">
        <v>5445</v>
      </c>
      <c r="B612" s="109" t="s">
        <v>1224</v>
      </c>
      <c r="C612" s="240" t="s">
        <v>1225</v>
      </c>
      <c r="D612" s="140">
        <v>0</v>
      </c>
      <c r="E612" s="140"/>
      <c r="F612" s="163" t="str">
        <f t="shared" si="109"/>
        <v>-</v>
      </c>
    </row>
    <row r="613" ht="12.75" customHeight="1" spans="1:6">
      <c r="A613" s="108">
        <v>5446</v>
      </c>
      <c r="B613" s="109" t="s">
        <v>1226</v>
      </c>
      <c r="C613" s="232" t="s">
        <v>1227</v>
      </c>
      <c r="D613" s="140">
        <v>0</v>
      </c>
      <c r="E613" s="140"/>
      <c r="F613" s="163" t="str">
        <f t="shared" si="109"/>
        <v>-</v>
      </c>
    </row>
    <row r="614" ht="12.75" customHeight="1" spans="1:6">
      <c r="A614" s="108">
        <v>5447</v>
      </c>
      <c r="B614" s="109" t="s">
        <v>1228</v>
      </c>
      <c r="C614" s="232" t="s">
        <v>1229</v>
      </c>
      <c r="D614" s="140">
        <v>0</v>
      </c>
      <c r="E614" s="140"/>
      <c r="F614" s="163" t="str">
        <f t="shared" si="109"/>
        <v>-</v>
      </c>
    </row>
    <row r="615" ht="24" spans="1:6">
      <c r="A615" s="108">
        <v>5448</v>
      </c>
      <c r="B615" s="109" t="s">
        <v>1230</v>
      </c>
      <c r="C615" s="232" t="s">
        <v>1231</v>
      </c>
      <c r="D615" s="140">
        <v>0</v>
      </c>
      <c r="E615" s="140"/>
      <c r="F615" s="163" t="str">
        <f t="shared" si="109"/>
        <v>-</v>
      </c>
    </row>
    <row r="616" ht="24" spans="1:6">
      <c r="A616" s="108">
        <v>545</v>
      </c>
      <c r="B616" s="109" t="s">
        <v>1232</v>
      </c>
      <c r="C616" s="232" t="s">
        <v>1233</v>
      </c>
      <c r="D616" s="138">
        <f t="shared" ref="D616:E616" si="157">SUM(D617:D620)</f>
        <v>0</v>
      </c>
      <c r="E616" s="138">
        <f t="shared" si="157"/>
        <v>0</v>
      </c>
      <c r="F616" s="163" t="str">
        <f t="shared" si="109"/>
        <v>-</v>
      </c>
    </row>
    <row r="617" ht="24" spans="1:6">
      <c r="A617" s="108">
        <v>5453</v>
      </c>
      <c r="B617" s="162" t="s">
        <v>1234</v>
      </c>
      <c r="C617" s="232" t="s">
        <v>1235</v>
      </c>
      <c r="D617" s="140">
        <v>0</v>
      </c>
      <c r="E617" s="140"/>
      <c r="F617" s="163" t="str">
        <f t="shared" si="109"/>
        <v>-</v>
      </c>
    </row>
    <row r="618" ht="12.75" customHeight="1" spans="1:6">
      <c r="A618" s="108">
        <v>5454</v>
      </c>
      <c r="B618" s="109" t="s">
        <v>1236</v>
      </c>
      <c r="C618" s="232" t="s">
        <v>1237</v>
      </c>
      <c r="D618" s="140">
        <v>0</v>
      </c>
      <c r="E618" s="140"/>
      <c r="F618" s="163" t="str">
        <f t="shared" si="109"/>
        <v>-</v>
      </c>
    </row>
    <row r="619" ht="12.75" customHeight="1" spans="1:6">
      <c r="A619" s="108">
        <v>5455</v>
      </c>
      <c r="B619" s="109" t="s">
        <v>1238</v>
      </c>
      <c r="C619" s="232" t="s">
        <v>1239</v>
      </c>
      <c r="D619" s="140">
        <v>0</v>
      </c>
      <c r="E619" s="140"/>
      <c r="F619" s="163" t="str">
        <f t="shared" si="109"/>
        <v>-</v>
      </c>
    </row>
    <row r="620" ht="12.75" customHeight="1" spans="1:6">
      <c r="A620" s="108">
        <v>5456</v>
      </c>
      <c r="B620" s="109" t="s">
        <v>1240</v>
      </c>
      <c r="C620" s="232" t="s">
        <v>1241</v>
      </c>
      <c r="D620" s="140">
        <v>0</v>
      </c>
      <c r="E620" s="140"/>
      <c r="F620" s="163" t="str">
        <f t="shared" si="109"/>
        <v>-</v>
      </c>
    </row>
    <row r="621" ht="24" spans="1:6">
      <c r="A621" s="108">
        <v>547</v>
      </c>
      <c r="B621" s="109" t="s">
        <v>1242</v>
      </c>
      <c r="C621" s="232" t="s">
        <v>1243</v>
      </c>
      <c r="D621" s="138">
        <f t="shared" ref="D621:E621" si="158">SUM(D622:D628)</f>
        <v>0</v>
      </c>
      <c r="E621" s="138">
        <f t="shared" si="158"/>
        <v>0</v>
      </c>
      <c r="F621" s="163" t="str">
        <f t="shared" si="109"/>
        <v>-</v>
      </c>
    </row>
    <row r="622" ht="12.75" customHeight="1" spans="1:6">
      <c r="A622" s="108">
        <v>5471</v>
      </c>
      <c r="B622" s="109" t="s">
        <v>1244</v>
      </c>
      <c r="C622" s="232" t="s">
        <v>1245</v>
      </c>
      <c r="D622" s="140">
        <v>0</v>
      </c>
      <c r="E622" s="140"/>
      <c r="F622" s="163" t="str">
        <f t="shared" si="109"/>
        <v>-</v>
      </c>
    </row>
    <row r="623" ht="12.75" customHeight="1" spans="1:6">
      <c r="A623" s="108">
        <v>5472</v>
      </c>
      <c r="B623" s="109" t="s">
        <v>1246</v>
      </c>
      <c r="C623" s="232" t="s">
        <v>1247</v>
      </c>
      <c r="D623" s="140">
        <v>0</v>
      </c>
      <c r="E623" s="140"/>
      <c r="F623" s="163" t="str">
        <f t="shared" si="109"/>
        <v>-</v>
      </c>
    </row>
    <row r="624" ht="12.75" customHeight="1" spans="1:6">
      <c r="A624" s="108">
        <v>5473</v>
      </c>
      <c r="B624" s="109" t="s">
        <v>1248</v>
      </c>
      <c r="C624" s="232" t="s">
        <v>1249</v>
      </c>
      <c r="D624" s="140">
        <v>0</v>
      </c>
      <c r="E624" s="140"/>
      <c r="F624" s="163" t="str">
        <f t="shared" si="109"/>
        <v>-</v>
      </c>
    </row>
    <row r="625" ht="12.75" customHeight="1" spans="1:6">
      <c r="A625" s="108">
        <v>5474</v>
      </c>
      <c r="B625" s="109" t="s">
        <v>1250</v>
      </c>
      <c r="C625" s="232" t="s">
        <v>1251</v>
      </c>
      <c r="D625" s="140">
        <v>0</v>
      </c>
      <c r="E625" s="140"/>
      <c r="F625" s="163" t="str">
        <f t="shared" si="109"/>
        <v>-</v>
      </c>
    </row>
    <row r="626" ht="12.75" customHeight="1" spans="1:6">
      <c r="A626" s="108">
        <v>5475</v>
      </c>
      <c r="B626" s="109" t="s">
        <v>1252</v>
      </c>
      <c r="C626" s="232" t="s">
        <v>1253</v>
      </c>
      <c r="D626" s="140">
        <v>0</v>
      </c>
      <c r="E626" s="140"/>
      <c r="F626" s="163" t="str">
        <f t="shared" si="109"/>
        <v>-</v>
      </c>
    </row>
    <row r="627" ht="24" spans="1:6">
      <c r="A627" s="108">
        <v>5476</v>
      </c>
      <c r="B627" s="109" t="s">
        <v>1254</v>
      </c>
      <c r="C627" s="232" t="s">
        <v>1255</v>
      </c>
      <c r="D627" s="140">
        <v>0</v>
      </c>
      <c r="E627" s="140"/>
      <c r="F627" s="163" t="str">
        <f t="shared" si="109"/>
        <v>-</v>
      </c>
    </row>
    <row r="628" ht="12.75" spans="1:6">
      <c r="A628" s="110">
        <v>5477</v>
      </c>
      <c r="B628" s="111" t="s">
        <v>1256</v>
      </c>
      <c r="C628" s="233" t="s">
        <v>1257</v>
      </c>
      <c r="D628" s="141">
        <v>0</v>
      </c>
      <c r="E628" s="141"/>
      <c r="F628" s="195" t="str">
        <f t="shared" si="109"/>
        <v>-</v>
      </c>
    </row>
    <row r="629" ht="24" spans="1:6">
      <c r="A629" s="108">
        <v>55</v>
      </c>
      <c r="B629" s="111" t="s">
        <v>1258</v>
      </c>
      <c r="C629" s="232" t="s">
        <v>1259</v>
      </c>
      <c r="D629" s="138">
        <f t="shared" ref="D629:E629" si="159">D630+D633+D636</f>
        <v>0</v>
      </c>
      <c r="E629" s="138">
        <f t="shared" si="159"/>
        <v>0</v>
      </c>
      <c r="F629" s="163" t="str">
        <f t="shared" si="109"/>
        <v>-</v>
      </c>
    </row>
    <row r="630" ht="12.75" customHeight="1" spans="1:6">
      <c r="A630" s="108">
        <v>551</v>
      </c>
      <c r="B630" s="109" t="s">
        <v>1260</v>
      </c>
      <c r="C630" s="232" t="s">
        <v>1261</v>
      </c>
      <c r="D630" s="138">
        <f t="shared" ref="D630:E630" si="160">SUM(D631:D632)</f>
        <v>0</v>
      </c>
      <c r="E630" s="138">
        <f t="shared" si="160"/>
        <v>0</v>
      </c>
      <c r="F630" s="163" t="str">
        <f t="shared" si="109"/>
        <v>-</v>
      </c>
    </row>
    <row r="631" ht="12.75" customHeight="1" spans="1:6">
      <c r="A631" s="108">
        <v>5511</v>
      </c>
      <c r="B631" s="109" t="s">
        <v>1262</v>
      </c>
      <c r="C631" s="232" t="s">
        <v>1263</v>
      </c>
      <c r="D631" s="140">
        <v>0</v>
      </c>
      <c r="E631" s="140"/>
      <c r="F631" s="163" t="str">
        <f t="shared" si="109"/>
        <v>-</v>
      </c>
    </row>
    <row r="632" ht="12.75" customHeight="1" spans="1:6">
      <c r="A632" s="108">
        <v>5512</v>
      </c>
      <c r="B632" s="109" t="s">
        <v>1264</v>
      </c>
      <c r="C632" s="232" t="s">
        <v>1265</v>
      </c>
      <c r="D632" s="140">
        <v>0</v>
      </c>
      <c r="E632" s="140"/>
      <c r="F632" s="163" t="str">
        <f t="shared" si="109"/>
        <v>-</v>
      </c>
    </row>
    <row r="633" ht="12.75" customHeight="1" spans="1:6">
      <c r="A633" s="108">
        <v>552</v>
      </c>
      <c r="B633" s="109" t="s">
        <v>1266</v>
      </c>
      <c r="C633" s="232" t="s">
        <v>1267</v>
      </c>
      <c r="D633" s="138">
        <f t="shared" ref="D633:E633" si="161">SUM(D634:D635)</f>
        <v>0</v>
      </c>
      <c r="E633" s="138">
        <f t="shared" si="161"/>
        <v>0</v>
      </c>
      <c r="F633" s="163" t="str">
        <f t="shared" si="109"/>
        <v>-</v>
      </c>
    </row>
    <row r="634" ht="12.75" customHeight="1" spans="1:6">
      <c r="A634" s="108">
        <v>5521</v>
      </c>
      <c r="B634" s="109" t="s">
        <v>1268</v>
      </c>
      <c r="C634" s="232" t="s">
        <v>1269</v>
      </c>
      <c r="D634" s="140">
        <v>0</v>
      </c>
      <c r="E634" s="140"/>
      <c r="F634" s="163" t="str">
        <f t="shared" si="109"/>
        <v>-</v>
      </c>
    </row>
    <row r="635" ht="12.75" customHeight="1" spans="1:6">
      <c r="A635" s="108">
        <v>5522</v>
      </c>
      <c r="B635" s="109" t="s">
        <v>1270</v>
      </c>
      <c r="C635" s="232" t="s">
        <v>1271</v>
      </c>
      <c r="D635" s="140">
        <v>0</v>
      </c>
      <c r="E635" s="140"/>
      <c r="F635" s="163" t="str">
        <f t="shared" si="109"/>
        <v>-</v>
      </c>
    </row>
    <row r="636" ht="24" spans="1:6">
      <c r="A636" s="108">
        <v>553</v>
      </c>
      <c r="B636" s="109" t="s">
        <v>1272</v>
      </c>
      <c r="C636" s="232" t="s">
        <v>1273</v>
      </c>
      <c r="D636" s="138">
        <f t="shared" ref="D636:E636" si="162">SUM(D637:D638)</f>
        <v>0</v>
      </c>
      <c r="E636" s="138">
        <f t="shared" si="162"/>
        <v>0</v>
      </c>
      <c r="F636" s="163" t="str">
        <f t="shared" si="109"/>
        <v>-</v>
      </c>
    </row>
    <row r="637" ht="12.75" customHeight="1" spans="1:6">
      <c r="A637" s="108">
        <v>5531</v>
      </c>
      <c r="B637" s="162" t="s">
        <v>1274</v>
      </c>
      <c r="C637" s="232" t="s">
        <v>1275</v>
      </c>
      <c r="D637" s="140">
        <v>0</v>
      </c>
      <c r="E637" s="140"/>
      <c r="F637" s="163" t="str">
        <f t="shared" si="109"/>
        <v>-</v>
      </c>
    </row>
    <row r="638" ht="12.75" customHeight="1" spans="1:6">
      <c r="A638" s="108">
        <v>5532</v>
      </c>
      <c r="B638" s="109" t="s">
        <v>1276</v>
      </c>
      <c r="C638" s="232" t="s">
        <v>1277</v>
      </c>
      <c r="D638" s="140">
        <v>0</v>
      </c>
      <c r="E638" s="140"/>
      <c r="F638" s="163" t="str">
        <f t="shared" si="109"/>
        <v>-</v>
      </c>
    </row>
    <row r="639" ht="12.75" customHeight="1" spans="1:6">
      <c r="A639" s="108" t="s">
        <v>632</v>
      </c>
      <c r="B639" s="109" t="s">
        <v>1278</v>
      </c>
      <c r="C639" s="232" t="s">
        <v>1279</v>
      </c>
      <c r="D639" s="138">
        <f>IF(D430-D535&gt;=0,D430-D535,0)</f>
        <v>0</v>
      </c>
      <c r="E639" s="138">
        <f>IF(E430-E535&gt;=0,E430-E535,0)</f>
        <v>0</v>
      </c>
      <c r="F639" s="163" t="str">
        <f t="shared" si="109"/>
        <v>-</v>
      </c>
    </row>
    <row r="640" ht="12.75" customHeight="1" spans="1:6">
      <c r="A640" s="108" t="s">
        <v>632</v>
      </c>
      <c r="B640" s="109" t="s">
        <v>1280</v>
      </c>
      <c r="C640" s="232" t="s">
        <v>1281</v>
      </c>
      <c r="D640" s="138">
        <f>IF(D535-D430&gt;=0,D535-D430,0)</f>
        <v>0</v>
      </c>
      <c r="E640" s="138">
        <f>IF(E535-E430&gt;=0,E535-E430,0)</f>
        <v>0</v>
      </c>
      <c r="F640" s="163" t="str">
        <f t="shared" si="109"/>
        <v>-</v>
      </c>
    </row>
    <row r="641" ht="12.75" customHeight="1" spans="1:6">
      <c r="A641" s="108">
        <v>92213</v>
      </c>
      <c r="B641" s="109" t="s">
        <v>1282</v>
      </c>
      <c r="C641" s="232" t="s">
        <v>1283</v>
      </c>
      <c r="D641" s="140">
        <v>0</v>
      </c>
      <c r="E641" s="140">
        <v>0</v>
      </c>
      <c r="F641" s="163" t="str">
        <f t="shared" si="109"/>
        <v>-</v>
      </c>
    </row>
    <row r="642" ht="12.75" customHeight="1" spans="1:6">
      <c r="A642" s="108">
        <v>92223</v>
      </c>
      <c r="B642" s="109" t="s">
        <v>1284</v>
      </c>
      <c r="C642" s="232" t="s">
        <v>1285</v>
      </c>
      <c r="D642" s="140">
        <v>0</v>
      </c>
      <c r="E642" s="140">
        <v>0</v>
      </c>
      <c r="F642" s="163" t="str">
        <f t="shared" si="109"/>
        <v>-</v>
      </c>
    </row>
    <row r="643" ht="12.75" customHeight="1" spans="1:6">
      <c r="A643" s="108" t="s">
        <v>632</v>
      </c>
      <c r="B643" s="109" t="s">
        <v>1286</v>
      </c>
      <c r="C643" s="232" t="s">
        <v>1287</v>
      </c>
      <c r="D643" s="138">
        <f>D422+D430</f>
        <v>494037.28</v>
      </c>
      <c r="E643" s="138">
        <f>E422+E430</f>
        <v>614999.22</v>
      </c>
      <c r="F643" s="163">
        <f t="shared" si="109"/>
        <v>124.484374944336</v>
      </c>
    </row>
    <row r="644" ht="12.75" customHeight="1" spans="1:6">
      <c r="A644" s="108" t="s">
        <v>632</v>
      </c>
      <c r="B644" s="109" t="s">
        <v>1288</v>
      </c>
      <c r="C644" s="232" t="s">
        <v>1289</v>
      </c>
      <c r="D644" s="138">
        <f>D423+D535</f>
        <v>500683.79</v>
      </c>
      <c r="E644" s="138">
        <f>E423+E535</f>
        <v>610804.82</v>
      </c>
      <c r="F644" s="163">
        <f t="shared" si="109"/>
        <v>121.994127271426</v>
      </c>
    </row>
    <row r="645" ht="12.75" customHeight="1" spans="1:6">
      <c r="A645" s="108" t="s">
        <v>632</v>
      </c>
      <c r="B645" s="109" t="s">
        <v>1290</v>
      </c>
      <c r="C645" s="232" t="s">
        <v>1291</v>
      </c>
      <c r="D645" s="138">
        <f t="shared" ref="D645:E645" si="163">IF(D643&gt;=D644,D643-D644,0)</f>
        <v>0</v>
      </c>
      <c r="E645" s="138">
        <f t="shared" si="163"/>
        <v>4194.40000000002</v>
      </c>
      <c r="F645" s="163" t="str">
        <f t="shared" si="109"/>
        <v>-</v>
      </c>
    </row>
    <row r="646" ht="12.75" customHeight="1" spans="1:6">
      <c r="A646" s="108" t="s">
        <v>632</v>
      </c>
      <c r="B646" s="109" t="s">
        <v>1292</v>
      </c>
      <c r="C646" s="232" t="s">
        <v>1293</v>
      </c>
      <c r="D646" s="138">
        <f t="shared" ref="D646:E646" si="164">IF(D644&gt;=D643,D644-D643,0)</f>
        <v>6646.50999999989</v>
      </c>
      <c r="E646" s="138">
        <f t="shared" si="164"/>
        <v>0</v>
      </c>
      <c r="F646" s="163">
        <f t="shared" si="109"/>
        <v>0</v>
      </c>
    </row>
    <row r="647" ht="24" spans="1:6">
      <c r="A647" s="239" t="s">
        <v>1294</v>
      </c>
      <c r="B647" s="109" t="s">
        <v>1295</v>
      </c>
      <c r="C647" s="240" t="s">
        <v>1294</v>
      </c>
      <c r="D647" s="138">
        <f>IF(D426-D427+D641-D642&gt;=0,D426-D427+D641-D642,0)</f>
        <v>0</v>
      </c>
      <c r="E647" s="138">
        <f>IF(E426-E427+E641-E642&gt;=0,E426-E427+E641-E642,0)</f>
        <v>0</v>
      </c>
      <c r="F647" s="163" t="str">
        <f t="shared" si="109"/>
        <v>-</v>
      </c>
    </row>
    <row r="648" ht="24" spans="1:6">
      <c r="A648" s="239" t="s">
        <v>1296</v>
      </c>
      <c r="B648" s="109" t="s">
        <v>1297</v>
      </c>
      <c r="C648" s="240" t="s">
        <v>1296</v>
      </c>
      <c r="D648" s="138">
        <f>IF(D427-D426+D642-D641&gt;=0,D427-D426+D642-D641,0)</f>
        <v>33494.02</v>
      </c>
      <c r="E648" s="138">
        <f>IF(E427-E426+E642-E641&gt;=0,E427-E426+E642-E641,0)</f>
        <v>40140.54</v>
      </c>
      <c r="F648" s="163">
        <f t="shared" si="109"/>
        <v>119.843900493282</v>
      </c>
    </row>
    <row r="649" ht="24" spans="1:6">
      <c r="A649" s="108" t="s">
        <v>632</v>
      </c>
      <c r="B649" s="109" t="s">
        <v>1298</v>
      </c>
      <c r="C649" s="232" t="s">
        <v>1299</v>
      </c>
      <c r="D649" s="138">
        <f t="shared" ref="D649:E649" si="165">IF(D645+D647-D646-D648&gt;=0,D645+D647-D646-D648,0)</f>
        <v>0</v>
      </c>
      <c r="E649" s="138">
        <f t="shared" si="165"/>
        <v>0</v>
      </c>
      <c r="F649" s="163" t="str">
        <f t="shared" si="109"/>
        <v>-</v>
      </c>
    </row>
    <row r="650" ht="24" spans="1:6">
      <c r="A650" s="108" t="s">
        <v>632</v>
      </c>
      <c r="B650" s="109" t="s">
        <v>1300</v>
      </c>
      <c r="C650" s="232" t="s">
        <v>1301</v>
      </c>
      <c r="D650" s="138">
        <f t="shared" ref="D650:E650" si="166">IF(D646+D648-D645-D647&gt;=0,D646+D648-D645-D647,0)</f>
        <v>40140.5299999999</v>
      </c>
      <c r="E650" s="138">
        <f t="shared" si="166"/>
        <v>35946.14</v>
      </c>
      <c r="F650" s="163">
        <f t="shared" si="109"/>
        <v>89.5507358771797</v>
      </c>
    </row>
    <row r="651" ht="24" spans="1:6">
      <c r="A651" s="235" t="s">
        <v>1302</v>
      </c>
      <c r="B651" s="236" t="s">
        <v>1303</v>
      </c>
      <c r="C651" s="237" t="s">
        <v>1302</v>
      </c>
      <c r="D651" s="145">
        <v>0</v>
      </c>
      <c r="E651" s="145">
        <v>0</v>
      </c>
      <c r="F651" s="168" t="str">
        <f t="shared" si="109"/>
        <v>-</v>
      </c>
    </row>
    <row r="652" s="222" customFormat="1" ht="20.1" customHeight="1" spans="1:6">
      <c r="A652" s="199" t="s">
        <v>1304</v>
      </c>
      <c r="B652" s="200"/>
      <c r="C652" s="199"/>
      <c r="D652" s="238"/>
      <c r="E652" s="238"/>
      <c r="F652" s="203"/>
    </row>
    <row r="653" ht="12.75" customHeight="1" spans="1:6">
      <c r="A653" s="108">
        <v>11</v>
      </c>
      <c r="B653" s="109" t="s">
        <v>1305</v>
      </c>
      <c r="C653" s="232" t="s">
        <v>1306</v>
      </c>
      <c r="D653" s="140">
        <v>3285.4</v>
      </c>
      <c r="E653" s="140">
        <v>3471.75</v>
      </c>
      <c r="F653" s="163">
        <f t="shared" ref="F653:F740" si="167">IF(D653&lt;&gt;0,IF(E653/D653&gt;=100,"&gt;&gt;100",E653/D653*100),"-")</f>
        <v>105.67206428441</v>
      </c>
    </row>
    <row r="654" ht="12.75" customHeight="1" spans="1:6">
      <c r="A654" s="108" t="s">
        <v>1307</v>
      </c>
      <c r="B654" s="109" t="s">
        <v>1308</v>
      </c>
      <c r="C654" s="232" t="s">
        <v>1307</v>
      </c>
      <c r="D654" s="140">
        <v>594322.93</v>
      </c>
      <c r="E654" s="140">
        <v>618322.75</v>
      </c>
      <c r="F654" s="163">
        <f t="shared" si="167"/>
        <v>104.038178368787</v>
      </c>
    </row>
    <row r="655" ht="12.75" customHeight="1" spans="1:6">
      <c r="A655" s="108" t="s">
        <v>1309</v>
      </c>
      <c r="B655" s="109" t="s">
        <v>1310</v>
      </c>
      <c r="C655" s="232" t="s">
        <v>1309</v>
      </c>
      <c r="D655" s="140">
        <v>594136.58</v>
      </c>
      <c r="E655" s="140">
        <v>621766.42</v>
      </c>
      <c r="F655" s="163">
        <f t="shared" si="167"/>
        <v>104.650418932293</v>
      </c>
    </row>
    <row r="656" ht="24" spans="1:6">
      <c r="A656" s="108">
        <v>11</v>
      </c>
      <c r="B656" s="109" t="s">
        <v>1311</v>
      </c>
      <c r="C656" s="232" t="s">
        <v>1312</v>
      </c>
      <c r="D656" s="138">
        <f t="shared" ref="D656:E656" si="168">+D653+D654-D655</f>
        <v>3471.75000000012</v>
      </c>
      <c r="E656" s="138">
        <f t="shared" si="168"/>
        <v>28.0799999999581</v>
      </c>
      <c r="F656" s="163">
        <f t="shared" si="167"/>
        <v>0.808813998702589</v>
      </c>
    </row>
    <row r="657" ht="24" spans="1:6">
      <c r="A657" s="108" t="s">
        <v>632</v>
      </c>
      <c r="B657" s="109" t="s">
        <v>1313</v>
      </c>
      <c r="C657" s="232" t="s">
        <v>1314</v>
      </c>
      <c r="D657" s="241">
        <v>0</v>
      </c>
      <c r="E657" s="241"/>
      <c r="F657" s="163" t="str">
        <f t="shared" si="167"/>
        <v>-</v>
      </c>
    </row>
    <row r="658" ht="24" spans="1:6">
      <c r="A658" s="108" t="s">
        <v>632</v>
      </c>
      <c r="B658" s="109" t="s">
        <v>1315</v>
      </c>
      <c r="C658" s="232" t="s">
        <v>1316</v>
      </c>
      <c r="D658" s="241">
        <v>14</v>
      </c>
      <c r="E658" s="241">
        <v>14</v>
      </c>
      <c r="F658" s="163">
        <f t="shared" si="167"/>
        <v>100</v>
      </c>
    </row>
    <row r="659" ht="12.75" customHeight="1" spans="1:6">
      <c r="A659" s="108" t="s">
        <v>632</v>
      </c>
      <c r="B659" s="109" t="s">
        <v>1317</v>
      </c>
      <c r="C659" s="232" t="s">
        <v>1318</v>
      </c>
      <c r="D659" s="241">
        <v>0</v>
      </c>
      <c r="E659" s="241"/>
      <c r="F659" s="163" t="str">
        <f t="shared" si="167"/>
        <v>-</v>
      </c>
    </row>
    <row r="660" ht="12.75" customHeight="1" spans="1:6">
      <c r="A660" s="108" t="s">
        <v>632</v>
      </c>
      <c r="B660" s="109" t="s">
        <v>1319</v>
      </c>
      <c r="C660" s="232" t="s">
        <v>1320</v>
      </c>
      <c r="D660" s="241">
        <v>13</v>
      </c>
      <c r="E660" s="241">
        <v>14</v>
      </c>
      <c r="F660" s="163">
        <f t="shared" si="167"/>
        <v>107.692307692308</v>
      </c>
    </row>
    <row r="661" ht="24" spans="1:6">
      <c r="A661" s="108" t="s">
        <v>1321</v>
      </c>
      <c r="B661" s="109" t="s">
        <v>1322</v>
      </c>
      <c r="C661" s="232" t="s">
        <v>1323</v>
      </c>
      <c r="D661" s="140">
        <v>0</v>
      </c>
      <c r="E661" s="140"/>
      <c r="F661" s="163" t="str">
        <f t="shared" si="167"/>
        <v>-</v>
      </c>
    </row>
    <row r="662" ht="12.75" customHeight="1" spans="1:6">
      <c r="A662" s="110">
        <v>61315</v>
      </c>
      <c r="B662" s="111" t="s">
        <v>1324</v>
      </c>
      <c r="C662" s="233" t="s">
        <v>1325</v>
      </c>
      <c r="D662" s="141">
        <v>0</v>
      </c>
      <c r="E662" s="141"/>
      <c r="F662" s="195" t="str">
        <f t="shared" si="167"/>
        <v>-</v>
      </c>
    </row>
    <row r="663" ht="12.75" customHeight="1" spans="1:6">
      <c r="A663" s="110">
        <v>61316</v>
      </c>
      <c r="B663" s="111" t="s">
        <v>1326</v>
      </c>
      <c r="C663" s="233" t="s">
        <v>1327</v>
      </c>
      <c r="D663" s="141"/>
      <c r="E663" s="141"/>
      <c r="F663" s="195" t="str">
        <f t="shared" si="167"/>
        <v>-</v>
      </c>
    </row>
    <row r="664" ht="12.75" customHeight="1" spans="1:6">
      <c r="A664" s="110" t="s">
        <v>1328</v>
      </c>
      <c r="B664" s="111" t="s">
        <v>1329</v>
      </c>
      <c r="C664" s="233" t="s">
        <v>1328</v>
      </c>
      <c r="D664" s="141"/>
      <c r="E664" s="141"/>
      <c r="F664" s="195" t="str">
        <f t="shared" si="167"/>
        <v>-</v>
      </c>
    </row>
    <row r="665" ht="12.75" customHeight="1" spans="1:6">
      <c r="A665" s="110">
        <v>61451</v>
      </c>
      <c r="B665" s="111" t="s">
        <v>1330</v>
      </c>
      <c r="C665" s="233" t="s">
        <v>1331</v>
      </c>
      <c r="D665" s="141">
        <v>0</v>
      </c>
      <c r="E665" s="141"/>
      <c r="F665" s="195" t="str">
        <f t="shared" si="167"/>
        <v>-</v>
      </c>
    </row>
    <row r="666" ht="12.75" customHeight="1" spans="1:6">
      <c r="A666" s="110" t="s">
        <v>1332</v>
      </c>
      <c r="B666" s="111" t="s">
        <v>1333</v>
      </c>
      <c r="C666" s="233" t="s">
        <v>1332</v>
      </c>
      <c r="D666" s="141"/>
      <c r="E666" s="141"/>
      <c r="F666" s="195" t="str">
        <f t="shared" si="167"/>
        <v>-</v>
      </c>
    </row>
    <row r="667" ht="12.75" customHeight="1" spans="1:6">
      <c r="A667" s="110">
        <v>61453</v>
      </c>
      <c r="B667" s="111" t="s">
        <v>1334</v>
      </c>
      <c r="C667" s="233" t="s">
        <v>1335</v>
      </c>
      <c r="D667" s="141">
        <v>0</v>
      </c>
      <c r="E667" s="141"/>
      <c r="F667" s="195" t="str">
        <f t="shared" si="167"/>
        <v>-</v>
      </c>
    </row>
    <row r="668" ht="12.75" customHeight="1" spans="1:6">
      <c r="A668" s="110" t="s">
        <v>1336</v>
      </c>
      <c r="B668" s="111" t="s">
        <v>1337</v>
      </c>
      <c r="C668" s="233" t="s">
        <v>1336</v>
      </c>
      <c r="D668" s="141"/>
      <c r="E668" s="141"/>
      <c r="F668" s="195" t="str">
        <f t="shared" si="167"/>
        <v>-</v>
      </c>
    </row>
    <row r="669" ht="12.75" customHeight="1" spans="1:6">
      <c r="A669" s="108">
        <v>63311</v>
      </c>
      <c r="B669" s="109" t="s">
        <v>1338</v>
      </c>
      <c r="C669" s="232" t="s">
        <v>1339</v>
      </c>
      <c r="D669" s="140">
        <v>0</v>
      </c>
      <c r="E669" s="140"/>
      <c r="F669" s="163" t="str">
        <f t="shared" si="167"/>
        <v>-</v>
      </c>
    </row>
    <row r="670" ht="12.75" customHeight="1" spans="1:6">
      <c r="A670" s="108">
        <v>63312</v>
      </c>
      <c r="B670" s="109" t="s">
        <v>1340</v>
      </c>
      <c r="C670" s="232" t="s">
        <v>1341</v>
      </c>
      <c r="D670" s="140">
        <v>0</v>
      </c>
      <c r="E670" s="140"/>
      <c r="F670" s="163" t="str">
        <f t="shared" si="167"/>
        <v>-</v>
      </c>
    </row>
    <row r="671" ht="12.75" customHeight="1" spans="1:6">
      <c r="A671" s="108">
        <v>63313</v>
      </c>
      <c r="B671" s="109" t="s">
        <v>1342</v>
      </c>
      <c r="C671" s="232" t="s">
        <v>1343</v>
      </c>
      <c r="D671" s="140">
        <v>0</v>
      </c>
      <c r="E671" s="140"/>
      <c r="F671" s="163" t="str">
        <f t="shared" si="167"/>
        <v>-</v>
      </c>
    </row>
    <row r="672" ht="12.75" customHeight="1" spans="1:6">
      <c r="A672" s="108">
        <v>63314</v>
      </c>
      <c r="B672" s="109" t="s">
        <v>1344</v>
      </c>
      <c r="C672" s="232" t="s">
        <v>1345</v>
      </c>
      <c r="D672" s="140">
        <v>0</v>
      </c>
      <c r="E672" s="140"/>
      <c r="F672" s="163" t="str">
        <f t="shared" si="167"/>
        <v>-</v>
      </c>
    </row>
    <row r="673" ht="12.75" customHeight="1" spans="1:6">
      <c r="A673" s="108">
        <v>63321</v>
      </c>
      <c r="B673" s="109" t="s">
        <v>1346</v>
      </c>
      <c r="C673" s="232" t="s">
        <v>1347</v>
      </c>
      <c r="D673" s="140">
        <v>0</v>
      </c>
      <c r="E673" s="140"/>
      <c r="F673" s="163" t="str">
        <f t="shared" si="167"/>
        <v>-</v>
      </c>
    </row>
    <row r="674" ht="12.75" customHeight="1" spans="1:6">
      <c r="A674" s="108">
        <v>63322</v>
      </c>
      <c r="B674" s="109" t="s">
        <v>1348</v>
      </c>
      <c r="C674" s="232" t="s">
        <v>1349</v>
      </c>
      <c r="D674" s="140">
        <v>5000</v>
      </c>
      <c r="E674" s="140">
        <v>4000</v>
      </c>
      <c r="F674" s="163">
        <f t="shared" si="167"/>
        <v>80</v>
      </c>
    </row>
    <row r="675" ht="12.75" customHeight="1" spans="1:6">
      <c r="A675" s="108">
        <v>63323</v>
      </c>
      <c r="B675" s="109" t="s">
        <v>1350</v>
      </c>
      <c r="C675" s="232" t="s">
        <v>1351</v>
      </c>
      <c r="D675" s="140">
        <v>0</v>
      </c>
      <c r="E675" s="140"/>
      <c r="F675" s="163" t="str">
        <f t="shared" si="167"/>
        <v>-</v>
      </c>
    </row>
    <row r="676" ht="12.75" customHeight="1" spans="1:6">
      <c r="A676" s="108">
        <v>63324</v>
      </c>
      <c r="B676" s="109" t="s">
        <v>1352</v>
      </c>
      <c r="C676" s="232" t="s">
        <v>1353</v>
      </c>
      <c r="D676" s="140">
        <v>0</v>
      </c>
      <c r="E676" s="140"/>
      <c r="F676" s="163" t="str">
        <f t="shared" si="167"/>
        <v>-</v>
      </c>
    </row>
    <row r="677" ht="12.75" customHeight="1" spans="1:6">
      <c r="A677" s="110">
        <v>63414</v>
      </c>
      <c r="B677" s="111" t="s">
        <v>1354</v>
      </c>
      <c r="C677" s="233" t="s">
        <v>1355</v>
      </c>
      <c r="D677" s="141">
        <v>0</v>
      </c>
      <c r="E677" s="141"/>
      <c r="F677" s="195" t="str">
        <f t="shared" si="167"/>
        <v>-</v>
      </c>
    </row>
    <row r="678" ht="12.75" customHeight="1" spans="1:6">
      <c r="A678" s="110">
        <v>63415</v>
      </c>
      <c r="B678" s="111" t="s">
        <v>1356</v>
      </c>
      <c r="C678" s="233" t="s">
        <v>1357</v>
      </c>
      <c r="D678" s="141">
        <v>0</v>
      </c>
      <c r="E678" s="141"/>
      <c r="F678" s="195" t="str">
        <f t="shared" si="167"/>
        <v>-</v>
      </c>
    </row>
    <row r="679" ht="12.75" spans="1:6">
      <c r="A679" s="110">
        <v>63416</v>
      </c>
      <c r="B679" s="197" t="s">
        <v>1358</v>
      </c>
      <c r="C679" s="233" t="s">
        <v>1359</v>
      </c>
      <c r="D679" s="141">
        <v>0</v>
      </c>
      <c r="E679" s="141"/>
      <c r="F679" s="195" t="str">
        <f t="shared" si="167"/>
        <v>-</v>
      </c>
    </row>
    <row r="680" ht="12.75" customHeight="1" spans="1:6">
      <c r="A680" s="110">
        <v>63424</v>
      </c>
      <c r="B680" s="111" t="s">
        <v>1360</v>
      </c>
      <c r="C680" s="233" t="s">
        <v>1361</v>
      </c>
      <c r="D680" s="141">
        <v>0</v>
      </c>
      <c r="E680" s="141"/>
      <c r="F680" s="195" t="str">
        <f t="shared" si="167"/>
        <v>-</v>
      </c>
    </row>
    <row r="681" ht="12.75" customHeight="1" spans="1:6">
      <c r="A681" s="110">
        <v>63425</v>
      </c>
      <c r="B681" s="111" t="s">
        <v>1362</v>
      </c>
      <c r="C681" s="233" t="s">
        <v>1363</v>
      </c>
      <c r="D681" s="141">
        <v>0</v>
      </c>
      <c r="E681" s="141"/>
      <c r="F681" s="195" t="str">
        <f t="shared" si="167"/>
        <v>-</v>
      </c>
    </row>
    <row r="682" ht="12.75" spans="1:6">
      <c r="A682" s="110">
        <v>63426</v>
      </c>
      <c r="B682" s="197" t="s">
        <v>1364</v>
      </c>
      <c r="C682" s="233" t="s">
        <v>1365</v>
      </c>
      <c r="D682" s="141">
        <v>0</v>
      </c>
      <c r="E682" s="141"/>
      <c r="F682" s="195" t="str">
        <f t="shared" si="167"/>
        <v>-</v>
      </c>
    </row>
    <row r="683" ht="24" spans="1:6">
      <c r="A683" s="110">
        <v>63612</v>
      </c>
      <c r="B683" s="197" t="s">
        <v>1366</v>
      </c>
      <c r="C683" s="233" t="s">
        <v>1367</v>
      </c>
      <c r="D683" s="141">
        <v>33323.1</v>
      </c>
      <c r="E683" s="141">
        <v>2441.4</v>
      </c>
      <c r="F683" s="195">
        <f t="shared" si="167"/>
        <v>7.32644921991051</v>
      </c>
    </row>
    <row r="684" ht="24" spans="1:6">
      <c r="A684" s="110">
        <v>63613</v>
      </c>
      <c r="B684" s="197" t="s">
        <v>1368</v>
      </c>
      <c r="C684" s="233" t="s">
        <v>1369</v>
      </c>
      <c r="D684" s="141">
        <v>14682.06</v>
      </c>
      <c r="E684" s="141">
        <v>17855.41</v>
      </c>
      <c r="F684" s="195">
        <f t="shared" si="167"/>
        <v>121.613792614933</v>
      </c>
    </row>
    <row r="685" ht="24" spans="1:6">
      <c r="A685" s="108">
        <v>63622</v>
      </c>
      <c r="B685" s="162" t="s">
        <v>1370</v>
      </c>
      <c r="C685" s="232" t="s">
        <v>1371</v>
      </c>
      <c r="D685" s="140">
        <v>0</v>
      </c>
      <c r="E685" s="140"/>
      <c r="F685" s="163" t="str">
        <f t="shared" si="167"/>
        <v>-</v>
      </c>
    </row>
    <row r="686" ht="24" spans="1:6">
      <c r="A686" s="108">
        <v>63623</v>
      </c>
      <c r="B686" s="162" t="s">
        <v>1372</v>
      </c>
      <c r="C686" s="232" t="s">
        <v>1373</v>
      </c>
      <c r="D686" s="140">
        <v>0</v>
      </c>
      <c r="E686" s="140"/>
      <c r="F686" s="163" t="str">
        <f t="shared" si="167"/>
        <v>-</v>
      </c>
    </row>
    <row r="687" ht="12.75" customHeight="1" spans="1:6">
      <c r="A687" s="108">
        <v>63711</v>
      </c>
      <c r="B687" s="162" t="s">
        <v>1374</v>
      </c>
      <c r="C687" s="232">
        <v>63711</v>
      </c>
      <c r="D687" s="140">
        <v>0</v>
      </c>
      <c r="E687" s="140"/>
      <c r="F687" s="163" t="str">
        <f t="shared" si="167"/>
        <v>-</v>
      </c>
    </row>
    <row r="688" ht="12.75" customHeight="1" spans="1:6">
      <c r="A688" s="108">
        <v>63712</v>
      </c>
      <c r="B688" s="162" t="s">
        <v>1375</v>
      </c>
      <c r="C688" s="232">
        <v>63712</v>
      </c>
      <c r="D688" s="140">
        <v>0</v>
      </c>
      <c r="E688" s="140"/>
      <c r="F688" s="163" t="str">
        <f t="shared" si="167"/>
        <v>-</v>
      </c>
    </row>
    <row r="689" ht="12.75" customHeight="1" spans="1:6">
      <c r="A689" s="108">
        <v>63713</v>
      </c>
      <c r="B689" s="162" t="s">
        <v>1376</v>
      </c>
      <c r="C689" s="232">
        <v>63713</v>
      </c>
      <c r="D689" s="140">
        <v>0</v>
      </c>
      <c r="E689" s="140"/>
      <c r="F689" s="163" t="str">
        <f t="shared" si="167"/>
        <v>-</v>
      </c>
    </row>
    <row r="690" ht="12.75" customHeight="1" spans="1:6">
      <c r="A690" s="108">
        <v>63714</v>
      </c>
      <c r="B690" s="162" t="s">
        <v>1377</v>
      </c>
      <c r="C690" s="232">
        <v>63714</v>
      </c>
      <c r="D690" s="140">
        <v>0</v>
      </c>
      <c r="E690" s="140"/>
      <c r="F690" s="163" t="str">
        <f t="shared" si="167"/>
        <v>-</v>
      </c>
    </row>
    <row r="691" ht="12.75" customHeight="1" spans="1:6">
      <c r="A691" s="108">
        <v>63715</v>
      </c>
      <c r="B691" s="162" t="s">
        <v>1378</v>
      </c>
      <c r="C691" s="232">
        <v>63715</v>
      </c>
      <c r="D691" s="140">
        <v>0</v>
      </c>
      <c r="E691" s="140"/>
      <c r="F691" s="163" t="str">
        <f t="shared" si="167"/>
        <v>-</v>
      </c>
    </row>
    <row r="692" ht="24" spans="1:6">
      <c r="A692" s="110">
        <v>63716</v>
      </c>
      <c r="B692" s="197" t="s">
        <v>1379</v>
      </c>
      <c r="C692" s="233">
        <v>63716</v>
      </c>
      <c r="D692" s="141">
        <v>0</v>
      </c>
      <c r="E692" s="141"/>
      <c r="F692" s="195" t="str">
        <f t="shared" si="167"/>
        <v>-</v>
      </c>
    </row>
    <row r="693" ht="12.75" spans="1:6">
      <c r="A693" s="110">
        <v>63717</v>
      </c>
      <c r="B693" s="197" t="s">
        <v>1380</v>
      </c>
      <c r="C693" s="233">
        <v>63717</v>
      </c>
      <c r="D693" s="141">
        <v>0</v>
      </c>
      <c r="E693" s="141"/>
      <c r="F693" s="195" t="str">
        <f t="shared" si="167"/>
        <v>-</v>
      </c>
    </row>
    <row r="694" ht="24" spans="1:6">
      <c r="A694" s="110">
        <v>63721</v>
      </c>
      <c r="B694" s="197" t="s">
        <v>1381</v>
      </c>
      <c r="C694" s="233">
        <v>63721</v>
      </c>
      <c r="D694" s="141">
        <v>0</v>
      </c>
      <c r="E694" s="141"/>
      <c r="F694" s="195" t="str">
        <f t="shared" si="167"/>
        <v>-</v>
      </c>
    </row>
    <row r="695" ht="24" spans="1:6">
      <c r="A695" s="110">
        <v>63722</v>
      </c>
      <c r="B695" s="197" t="s">
        <v>1382</v>
      </c>
      <c r="C695" s="233">
        <v>63722</v>
      </c>
      <c r="D695" s="141">
        <v>0</v>
      </c>
      <c r="E695" s="141"/>
      <c r="F695" s="195" t="str">
        <f t="shared" si="167"/>
        <v>-</v>
      </c>
    </row>
    <row r="696" ht="12.75" customHeight="1" spans="1:6">
      <c r="A696" s="110">
        <v>63723</v>
      </c>
      <c r="B696" s="197" t="s">
        <v>1383</v>
      </c>
      <c r="C696" s="233">
        <v>63723</v>
      </c>
      <c r="D696" s="141">
        <v>0</v>
      </c>
      <c r="E696" s="141"/>
      <c r="F696" s="195" t="str">
        <f t="shared" si="167"/>
        <v>-</v>
      </c>
    </row>
    <row r="697" ht="12.75" customHeight="1" spans="1:6">
      <c r="A697" s="110">
        <v>63724</v>
      </c>
      <c r="B697" s="197" t="s">
        <v>1384</v>
      </c>
      <c r="C697" s="233">
        <v>63724</v>
      </c>
      <c r="D697" s="141">
        <v>0</v>
      </c>
      <c r="E697" s="141"/>
      <c r="F697" s="195" t="str">
        <f t="shared" si="167"/>
        <v>-</v>
      </c>
    </row>
    <row r="698" ht="12.75" customHeight="1" spans="1:6">
      <c r="A698" s="110">
        <v>63725</v>
      </c>
      <c r="B698" s="197" t="s">
        <v>1385</v>
      </c>
      <c r="C698" s="233">
        <v>63725</v>
      </c>
      <c r="D698" s="141">
        <v>0</v>
      </c>
      <c r="E698" s="141"/>
      <c r="F698" s="195" t="str">
        <f t="shared" si="167"/>
        <v>-</v>
      </c>
    </row>
    <row r="699" ht="12.75" customHeight="1" spans="1:6">
      <c r="A699" s="110">
        <v>63726</v>
      </c>
      <c r="B699" s="197" t="s">
        <v>1386</v>
      </c>
      <c r="C699" s="233">
        <v>63726</v>
      </c>
      <c r="D699" s="141">
        <v>0</v>
      </c>
      <c r="E699" s="141"/>
      <c r="F699" s="195" t="str">
        <f t="shared" si="167"/>
        <v>-</v>
      </c>
    </row>
    <row r="700" ht="24" spans="1:6">
      <c r="A700" s="110">
        <v>63727</v>
      </c>
      <c r="B700" s="197" t="s">
        <v>1387</v>
      </c>
      <c r="C700" s="233">
        <v>63727</v>
      </c>
      <c r="D700" s="141">
        <v>0</v>
      </c>
      <c r="E700" s="141"/>
      <c r="F700" s="195" t="str">
        <f t="shared" si="167"/>
        <v>-</v>
      </c>
    </row>
    <row r="701" ht="24" spans="1:6">
      <c r="A701" s="110">
        <v>63728</v>
      </c>
      <c r="B701" s="197" t="s">
        <v>1388</v>
      </c>
      <c r="C701" s="233">
        <v>63728</v>
      </c>
      <c r="D701" s="141">
        <v>0</v>
      </c>
      <c r="E701" s="141"/>
      <c r="F701" s="195" t="str">
        <f t="shared" si="167"/>
        <v>-</v>
      </c>
    </row>
    <row r="702" ht="12.75" customHeight="1" spans="1:6">
      <c r="A702" s="110">
        <v>63811</v>
      </c>
      <c r="B702" s="197" t="s">
        <v>1389</v>
      </c>
      <c r="C702" s="233" t="s">
        <v>1390</v>
      </c>
      <c r="D702" s="141">
        <v>0</v>
      </c>
      <c r="E702" s="141"/>
      <c r="F702" s="195" t="str">
        <f t="shared" si="167"/>
        <v>-</v>
      </c>
    </row>
    <row r="703" ht="12.75" customHeight="1" spans="1:6">
      <c r="A703" s="110">
        <v>63812</v>
      </c>
      <c r="B703" s="197" t="s">
        <v>1391</v>
      </c>
      <c r="C703" s="233" t="s">
        <v>1392</v>
      </c>
      <c r="D703" s="141">
        <v>0</v>
      </c>
      <c r="E703" s="141"/>
      <c r="F703" s="195" t="str">
        <f t="shared" si="167"/>
        <v>-</v>
      </c>
    </row>
    <row r="704" ht="24" spans="1:6">
      <c r="A704" s="110" t="s">
        <v>1393</v>
      </c>
      <c r="B704" s="197" t="s">
        <v>1394</v>
      </c>
      <c r="C704" s="233" t="s">
        <v>1393</v>
      </c>
      <c r="D704" s="141">
        <v>0</v>
      </c>
      <c r="E704" s="141"/>
      <c r="F704" s="195" t="str">
        <f t="shared" si="167"/>
        <v>-</v>
      </c>
    </row>
    <row r="705" ht="24" spans="1:6">
      <c r="A705" s="110" t="s">
        <v>1395</v>
      </c>
      <c r="B705" s="197" t="s">
        <v>1396</v>
      </c>
      <c r="C705" s="233" t="s">
        <v>1395</v>
      </c>
      <c r="D705" s="141">
        <v>0</v>
      </c>
      <c r="E705" s="141"/>
      <c r="F705" s="195" t="str">
        <f t="shared" si="167"/>
        <v>-</v>
      </c>
    </row>
    <row r="706" ht="12.75" customHeight="1" spans="1:6">
      <c r="A706" s="110">
        <v>63821</v>
      </c>
      <c r="B706" s="197" t="s">
        <v>1397</v>
      </c>
      <c r="C706" s="233" t="s">
        <v>1398</v>
      </c>
      <c r="D706" s="141">
        <v>0</v>
      </c>
      <c r="E706" s="141"/>
      <c r="F706" s="195" t="str">
        <f t="shared" si="167"/>
        <v>-</v>
      </c>
    </row>
    <row r="707" ht="12.75" customHeight="1" spans="1:6">
      <c r="A707" s="110">
        <v>63822</v>
      </c>
      <c r="B707" s="197" t="s">
        <v>1399</v>
      </c>
      <c r="C707" s="233" t="s">
        <v>1400</v>
      </c>
      <c r="D707" s="141">
        <v>0</v>
      </c>
      <c r="E707" s="141"/>
      <c r="F707" s="195" t="str">
        <f t="shared" si="167"/>
        <v>-</v>
      </c>
    </row>
    <row r="708" ht="24" spans="1:6">
      <c r="A708" s="110" t="s">
        <v>1401</v>
      </c>
      <c r="B708" s="197" t="s">
        <v>1402</v>
      </c>
      <c r="C708" s="233" t="s">
        <v>1401</v>
      </c>
      <c r="D708" s="141">
        <v>0</v>
      </c>
      <c r="E708" s="141"/>
      <c r="F708" s="195" t="str">
        <f t="shared" si="167"/>
        <v>-</v>
      </c>
    </row>
    <row r="709" ht="24" spans="1:6">
      <c r="A709" s="110" t="s">
        <v>1403</v>
      </c>
      <c r="B709" s="197" t="s">
        <v>1404</v>
      </c>
      <c r="C709" s="233" t="s">
        <v>1403</v>
      </c>
      <c r="D709" s="141">
        <v>0</v>
      </c>
      <c r="E709" s="141"/>
      <c r="F709" s="195" t="str">
        <f t="shared" si="167"/>
        <v>-</v>
      </c>
    </row>
    <row r="710" ht="12.75" customHeight="1" spans="1:6">
      <c r="A710" s="110">
        <v>64191</v>
      </c>
      <c r="B710" s="111" t="s">
        <v>1405</v>
      </c>
      <c r="C710" s="233" t="s">
        <v>1406</v>
      </c>
      <c r="D710" s="141">
        <v>0</v>
      </c>
      <c r="E710" s="141"/>
      <c r="F710" s="195" t="str">
        <f t="shared" si="167"/>
        <v>-</v>
      </c>
    </row>
    <row r="711" ht="12.75" customHeight="1" spans="1:6">
      <c r="A711" s="110" t="s">
        <v>1407</v>
      </c>
      <c r="B711" s="111" t="s">
        <v>1408</v>
      </c>
      <c r="C711" s="233" t="s">
        <v>1407</v>
      </c>
      <c r="D711" s="141"/>
      <c r="E711" s="141"/>
      <c r="F711" s="195" t="str">
        <f t="shared" si="167"/>
        <v>-</v>
      </c>
    </row>
    <row r="712" ht="12.75" customHeight="1" spans="1:6">
      <c r="A712" s="110" t="s">
        <v>1409</v>
      </c>
      <c r="B712" s="111" t="s">
        <v>1410</v>
      </c>
      <c r="C712" s="233" t="s">
        <v>1409</v>
      </c>
      <c r="D712" s="141"/>
      <c r="E712" s="141"/>
      <c r="F712" s="195" t="str">
        <f t="shared" si="167"/>
        <v>-</v>
      </c>
    </row>
    <row r="713" ht="24" spans="1:6">
      <c r="A713" s="110" t="s">
        <v>1411</v>
      </c>
      <c r="B713" s="111" t="s">
        <v>1412</v>
      </c>
      <c r="C713" s="233" t="s">
        <v>1411</v>
      </c>
      <c r="D713" s="141"/>
      <c r="E713" s="141"/>
      <c r="F713" s="195" t="str">
        <f t="shared" si="167"/>
        <v>-</v>
      </c>
    </row>
    <row r="714" ht="12.75" spans="1:6">
      <c r="A714" s="110" t="s">
        <v>1413</v>
      </c>
      <c r="B714" s="111" t="s">
        <v>1414</v>
      </c>
      <c r="C714" s="233" t="s">
        <v>1413</v>
      </c>
      <c r="D714" s="141"/>
      <c r="E714" s="141"/>
      <c r="F714" s="195" t="str">
        <f t="shared" si="167"/>
        <v>-</v>
      </c>
    </row>
    <row r="715" ht="12.75" customHeight="1" spans="1:6">
      <c r="A715" s="110">
        <v>64371</v>
      </c>
      <c r="B715" s="111" t="s">
        <v>1415</v>
      </c>
      <c r="C715" s="233" t="s">
        <v>1416</v>
      </c>
      <c r="D715" s="141">
        <v>0</v>
      </c>
      <c r="E715" s="141"/>
      <c r="F715" s="195" t="str">
        <f t="shared" si="167"/>
        <v>-</v>
      </c>
    </row>
    <row r="716" ht="12.75" customHeight="1" spans="1:6">
      <c r="A716" s="110">
        <v>64372</v>
      </c>
      <c r="B716" s="111" t="s">
        <v>1417</v>
      </c>
      <c r="C716" s="233" t="s">
        <v>1418</v>
      </c>
      <c r="D716" s="141">
        <v>0</v>
      </c>
      <c r="E716" s="141"/>
      <c r="F716" s="195" t="str">
        <f t="shared" si="167"/>
        <v>-</v>
      </c>
    </row>
    <row r="717" ht="12.75" customHeight="1" spans="1:6">
      <c r="A717" s="110">
        <v>64373</v>
      </c>
      <c r="B717" s="111" t="s">
        <v>1419</v>
      </c>
      <c r="C717" s="233" t="s">
        <v>1420</v>
      </c>
      <c r="D717" s="141">
        <v>0</v>
      </c>
      <c r="E717" s="141"/>
      <c r="F717" s="195" t="str">
        <f t="shared" si="167"/>
        <v>-</v>
      </c>
    </row>
    <row r="718" ht="12.75" customHeight="1" spans="1:6">
      <c r="A718" s="108">
        <v>64374</v>
      </c>
      <c r="B718" s="109" t="s">
        <v>1421</v>
      </c>
      <c r="C718" s="232" t="s">
        <v>1422</v>
      </c>
      <c r="D718" s="140">
        <v>0</v>
      </c>
      <c r="E718" s="140"/>
      <c r="F718" s="163" t="str">
        <f t="shared" si="167"/>
        <v>-</v>
      </c>
    </row>
    <row r="719" ht="12.75" customHeight="1" spans="1:6">
      <c r="A719" s="110">
        <v>64375</v>
      </c>
      <c r="B719" s="111" t="s">
        <v>1423</v>
      </c>
      <c r="C719" s="233" t="s">
        <v>1424</v>
      </c>
      <c r="D719" s="141">
        <v>0</v>
      </c>
      <c r="E719" s="141"/>
      <c r="F719" s="195" t="str">
        <f t="shared" si="167"/>
        <v>-</v>
      </c>
    </row>
    <row r="720" ht="24" spans="1:6">
      <c r="A720" s="110">
        <v>64376</v>
      </c>
      <c r="B720" s="197" t="s">
        <v>1425</v>
      </c>
      <c r="C720" s="233" t="s">
        <v>1426</v>
      </c>
      <c r="D720" s="141">
        <v>0</v>
      </c>
      <c r="E720" s="141"/>
      <c r="F720" s="195" t="str">
        <f t="shared" si="167"/>
        <v>-</v>
      </c>
    </row>
    <row r="721" ht="12.75" spans="1:6">
      <c r="A721" s="110">
        <v>64377</v>
      </c>
      <c r="B721" s="111" t="s">
        <v>1427</v>
      </c>
      <c r="C721" s="233" t="s">
        <v>1428</v>
      </c>
      <c r="D721" s="141">
        <v>0</v>
      </c>
      <c r="E721" s="141"/>
      <c r="F721" s="195" t="str">
        <f t="shared" si="167"/>
        <v>-</v>
      </c>
    </row>
    <row r="722" ht="12.75" spans="1:6">
      <c r="A722" s="110" t="s">
        <v>1429</v>
      </c>
      <c r="B722" s="111" t="s">
        <v>1430</v>
      </c>
      <c r="C722" s="233" t="s">
        <v>1429</v>
      </c>
      <c r="D722" s="141"/>
      <c r="E722" s="141"/>
      <c r="F722" s="195" t="str">
        <f t="shared" si="167"/>
        <v>-</v>
      </c>
    </row>
    <row r="723" ht="12.75" spans="1:6">
      <c r="A723" s="110" t="s">
        <v>1431</v>
      </c>
      <c r="B723" s="111" t="s">
        <v>1432</v>
      </c>
      <c r="C723" s="233" t="s">
        <v>1431</v>
      </c>
      <c r="D723" s="141"/>
      <c r="E723" s="141"/>
      <c r="F723" s="195" t="str">
        <f t="shared" si="167"/>
        <v>-</v>
      </c>
    </row>
    <row r="724" ht="12.75" customHeight="1" spans="1:6">
      <c r="A724" s="110">
        <v>65264</v>
      </c>
      <c r="B724" s="111" t="s">
        <v>1433</v>
      </c>
      <c r="C724" s="233" t="s">
        <v>1434</v>
      </c>
      <c r="D724" s="141">
        <v>0</v>
      </c>
      <c r="E724" s="141"/>
      <c r="F724" s="195" t="str">
        <f t="shared" si="167"/>
        <v>-</v>
      </c>
    </row>
    <row r="725" ht="12.75" customHeight="1" spans="1:6">
      <c r="A725" s="110">
        <v>65265</v>
      </c>
      <c r="B725" s="111" t="s">
        <v>1435</v>
      </c>
      <c r="C725" s="233" t="s">
        <v>1436</v>
      </c>
      <c r="D725" s="141">
        <v>0</v>
      </c>
      <c r="E725" s="141"/>
      <c r="F725" s="195" t="str">
        <f t="shared" si="167"/>
        <v>-</v>
      </c>
    </row>
    <row r="726" ht="12.75" customHeight="1" spans="1:6">
      <c r="A726" s="110" t="s">
        <v>1437</v>
      </c>
      <c r="B726" s="111" t="s">
        <v>1438</v>
      </c>
      <c r="C726" s="233" t="s">
        <v>1437</v>
      </c>
      <c r="D726" s="141">
        <v>0</v>
      </c>
      <c r="E726" s="141"/>
      <c r="F726" s="195" t="str">
        <f t="shared" si="167"/>
        <v>-</v>
      </c>
    </row>
    <row r="727" ht="24" spans="1:6">
      <c r="A727" s="110">
        <v>66341</v>
      </c>
      <c r="B727" s="111" t="s">
        <v>1439</v>
      </c>
      <c r="C727" s="233">
        <v>66341</v>
      </c>
      <c r="D727" s="141">
        <v>0</v>
      </c>
      <c r="E727" s="141"/>
      <c r="F727" s="195" t="str">
        <f t="shared" si="167"/>
        <v>-</v>
      </c>
    </row>
    <row r="728" ht="24" spans="1:6">
      <c r="A728" s="110">
        <v>66342</v>
      </c>
      <c r="B728" s="111" t="s">
        <v>1440</v>
      </c>
      <c r="C728" s="233">
        <v>66342</v>
      </c>
      <c r="D728" s="141">
        <v>0</v>
      </c>
      <c r="E728" s="141"/>
      <c r="F728" s="195" t="str">
        <f t="shared" si="167"/>
        <v>-</v>
      </c>
    </row>
    <row r="729" ht="24" spans="1:6">
      <c r="A729" s="110">
        <v>66343</v>
      </c>
      <c r="B729" s="111" t="s">
        <v>1441</v>
      </c>
      <c r="C729" s="233">
        <v>66343</v>
      </c>
      <c r="D729" s="141">
        <v>0</v>
      </c>
      <c r="E729" s="141"/>
      <c r="F729" s="195" t="str">
        <f t="shared" si="167"/>
        <v>-</v>
      </c>
    </row>
    <row r="730" ht="24" spans="1:6">
      <c r="A730" s="110">
        <v>66344</v>
      </c>
      <c r="B730" s="111" t="s">
        <v>1442</v>
      </c>
      <c r="C730" s="233">
        <v>66344</v>
      </c>
      <c r="D730" s="141"/>
      <c r="E730" s="141"/>
      <c r="F730" s="195" t="str">
        <f t="shared" si="167"/>
        <v>-</v>
      </c>
    </row>
    <row r="731" ht="24" spans="1:6">
      <c r="A731" s="110">
        <v>66345</v>
      </c>
      <c r="B731" s="111" t="s">
        <v>1443</v>
      </c>
      <c r="C731" s="233">
        <v>66345</v>
      </c>
      <c r="D731" s="141"/>
      <c r="E731" s="141"/>
      <c r="F731" s="195" t="str">
        <f t="shared" si="167"/>
        <v>-</v>
      </c>
    </row>
    <row r="732" ht="12.75" customHeight="1" spans="1:6">
      <c r="A732" s="110">
        <v>31214</v>
      </c>
      <c r="B732" s="111" t="s">
        <v>1444</v>
      </c>
      <c r="C732" s="233" t="s">
        <v>1445</v>
      </c>
      <c r="D732" s="141">
        <v>0</v>
      </c>
      <c r="E732" s="141"/>
      <c r="F732" s="195" t="str">
        <f t="shared" si="167"/>
        <v>-</v>
      </c>
    </row>
    <row r="733" ht="12.75" customHeight="1" spans="1:6">
      <c r="A733" s="110">
        <v>31215</v>
      </c>
      <c r="B733" s="111" t="s">
        <v>1446</v>
      </c>
      <c r="C733" s="233" t="s">
        <v>1447</v>
      </c>
      <c r="D733" s="141">
        <v>441.44</v>
      </c>
      <c r="E733" s="141"/>
      <c r="F733" s="195">
        <f t="shared" si="167"/>
        <v>0</v>
      </c>
    </row>
    <row r="734" ht="12.75" customHeight="1" spans="1:6">
      <c r="A734" s="110">
        <v>32121</v>
      </c>
      <c r="B734" s="111" t="s">
        <v>1448</v>
      </c>
      <c r="C734" s="233" t="s">
        <v>1449</v>
      </c>
      <c r="D734" s="141">
        <v>13211.88</v>
      </c>
      <c r="E734" s="141">
        <v>14500.02</v>
      </c>
      <c r="F734" s="195">
        <f t="shared" si="167"/>
        <v>109.749861488297</v>
      </c>
    </row>
    <row r="735" ht="12.75" customHeight="1" spans="1:6">
      <c r="A735" s="108" t="s">
        <v>1450</v>
      </c>
      <c r="B735" s="109" t="s">
        <v>1451</v>
      </c>
      <c r="C735" s="232" t="s">
        <v>1450</v>
      </c>
      <c r="D735" s="140">
        <v>0</v>
      </c>
      <c r="E735" s="140"/>
      <c r="F735" s="163" t="str">
        <f t="shared" si="167"/>
        <v>-</v>
      </c>
    </row>
    <row r="736" ht="12.75" customHeight="1" spans="1:6">
      <c r="A736" s="108" t="s">
        <v>1452</v>
      </c>
      <c r="B736" s="109" t="s">
        <v>1453</v>
      </c>
      <c r="C736" s="232" t="s">
        <v>1452</v>
      </c>
      <c r="D736" s="140">
        <v>333.29</v>
      </c>
      <c r="E736" s="140">
        <v>552.82</v>
      </c>
      <c r="F736" s="163">
        <f t="shared" si="167"/>
        <v>165.867562783162</v>
      </c>
    </row>
    <row r="737" ht="12.75" customHeight="1" spans="1:6">
      <c r="A737" s="108" t="s">
        <v>1454</v>
      </c>
      <c r="B737" s="109" t="s">
        <v>1455</v>
      </c>
      <c r="C737" s="232" t="s">
        <v>1454</v>
      </c>
      <c r="D737" s="140">
        <v>0</v>
      </c>
      <c r="E737" s="140"/>
      <c r="F737" s="163" t="str">
        <f t="shared" si="167"/>
        <v>-</v>
      </c>
    </row>
    <row r="738" ht="12.75" customHeight="1" spans="1:6">
      <c r="A738" s="108" t="s">
        <v>1456</v>
      </c>
      <c r="B738" s="109" t="s">
        <v>1457</v>
      </c>
      <c r="C738" s="232" t="s">
        <v>1456</v>
      </c>
      <c r="D738" s="140">
        <v>0</v>
      </c>
      <c r="E738" s="140"/>
      <c r="F738" s="163" t="str">
        <f t="shared" si="167"/>
        <v>-</v>
      </c>
    </row>
    <row r="739" ht="12.75" customHeight="1" spans="1:6">
      <c r="A739" s="110" t="s">
        <v>1458</v>
      </c>
      <c r="B739" s="111" t="s">
        <v>1459</v>
      </c>
      <c r="C739" s="233" t="s">
        <v>1458</v>
      </c>
      <c r="D739" s="141">
        <v>0</v>
      </c>
      <c r="E739" s="141"/>
      <c r="F739" s="195" t="str">
        <f t="shared" si="167"/>
        <v>-</v>
      </c>
    </row>
    <row r="740" ht="12.75" customHeight="1" spans="1:6">
      <c r="A740" s="110" t="s">
        <v>1460</v>
      </c>
      <c r="B740" s="111" t="s">
        <v>1461</v>
      </c>
      <c r="C740" s="233" t="s">
        <v>1460</v>
      </c>
      <c r="D740" s="141">
        <v>0</v>
      </c>
      <c r="E740" s="141"/>
      <c r="F740" s="195" t="str">
        <f t="shared" si="167"/>
        <v>-</v>
      </c>
    </row>
    <row r="741" ht="12.75" customHeight="1" spans="1:6">
      <c r="A741" s="110">
        <v>32911</v>
      </c>
      <c r="B741" s="111" t="s">
        <v>1462</v>
      </c>
      <c r="C741" s="233" t="s">
        <v>1463</v>
      </c>
      <c r="D741" s="141">
        <v>0</v>
      </c>
      <c r="E741" s="141"/>
      <c r="F741" s="195" t="str">
        <f t="shared" ref="F741:F1006" si="169">IF(D741&lt;&gt;0,IF(E741/D741&gt;=100,"&gt;&gt;100",E741/D741*100),"-")</f>
        <v>-</v>
      </c>
    </row>
    <row r="742" ht="12.75" customHeight="1" spans="1:6">
      <c r="A742" s="110" t="s">
        <v>1464</v>
      </c>
      <c r="B742" s="111" t="s">
        <v>1465</v>
      </c>
      <c r="C742" s="233" t="s">
        <v>1464</v>
      </c>
      <c r="D742" s="141">
        <v>1359.13</v>
      </c>
      <c r="E742" s="141">
        <v>1359.13</v>
      </c>
      <c r="F742" s="195">
        <f t="shared" si="169"/>
        <v>100</v>
      </c>
    </row>
    <row r="743" ht="12.75" customHeight="1" spans="1:6">
      <c r="A743" s="110" t="s">
        <v>1466</v>
      </c>
      <c r="B743" s="111" t="s">
        <v>1467</v>
      </c>
      <c r="C743" s="233" t="s">
        <v>1466</v>
      </c>
      <c r="D743" s="141"/>
      <c r="E743" s="141"/>
      <c r="F743" s="195" t="str">
        <f t="shared" ref="F743:F744" si="170">IF(D743&lt;&gt;0,IF(E743/D743&gt;=100,"&gt;&gt;100",E743/D743*100),"-")</f>
        <v>-</v>
      </c>
    </row>
    <row r="744" ht="12.75" customHeight="1" spans="1:6">
      <c r="A744" s="110" t="s">
        <v>1468</v>
      </c>
      <c r="B744" s="111" t="s">
        <v>1469</v>
      </c>
      <c r="C744" s="233" t="s">
        <v>1468</v>
      </c>
      <c r="D744" s="141"/>
      <c r="E744" s="141"/>
      <c r="F744" s="195" t="str">
        <f t="shared" si="170"/>
        <v>-</v>
      </c>
    </row>
    <row r="745" ht="12.75" customHeight="1" spans="1:6">
      <c r="A745" s="110">
        <v>34111</v>
      </c>
      <c r="B745" s="111" t="s">
        <v>1470</v>
      </c>
      <c r="C745" s="233" t="s">
        <v>1471</v>
      </c>
      <c r="D745" s="141">
        <v>0</v>
      </c>
      <c r="E745" s="141"/>
      <c r="F745" s="195" t="str">
        <f t="shared" si="169"/>
        <v>-</v>
      </c>
    </row>
    <row r="746" ht="12.75" customHeight="1" spans="1:6">
      <c r="A746" s="110">
        <v>34112</v>
      </c>
      <c r="B746" s="111" t="s">
        <v>1472</v>
      </c>
      <c r="C746" s="233" t="s">
        <v>1473</v>
      </c>
      <c r="D746" s="141">
        <v>0</v>
      </c>
      <c r="E746" s="141"/>
      <c r="F746" s="195" t="str">
        <f t="shared" si="169"/>
        <v>-</v>
      </c>
    </row>
    <row r="747" ht="12.75" customHeight="1" spans="1:6">
      <c r="A747" s="110">
        <v>34121</v>
      </c>
      <c r="B747" s="111" t="s">
        <v>1474</v>
      </c>
      <c r="C747" s="233" t="s">
        <v>1475</v>
      </c>
      <c r="D747" s="141">
        <v>0</v>
      </c>
      <c r="E747" s="141"/>
      <c r="F747" s="195" t="str">
        <f t="shared" si="169"/>
        <v>-</v>
      </c>
    </row>
    <row r="748" ht="12.75" customHeight="1" spans="1:6">
      <c r="A748" s="110">
        <v>34122</v>
      </c>
      <c r="B748" s="111" t="s">
        <v>1476</v>
      </c>
      <c r="C748" s="233" t="s">
        <v>1477</v>
      </c>
      <c r="D748" s="141">
        <v>0</v>
      </c>
      <c r="E748" s="141"/>
      <c r="F748" s="195" t="str">
        <f t="shared" si="169"/>
        <v>-</v>
      </c>
    </row>
    <row r="749" ht="12.75" customHeight="1" spans="1:6">
      <c r="A749" s="110">
        <v>34131</v>
      </c>
      <c r="B749" s="111" t="s">
        <v>1478</v>
      </c>
      <c r="C749" s="233" t="s">
        <v>1479</v>
      </c>
      <c r="D749" s="141">
        <v>0</v>
      </c>
      <c r="E749" s="141"/>
      <c r="F749" s="195" t="str">
        <f t="shared" si="169"/>
        <v>-</v>
      </c>
    </row>
    <row r="750" ht="12.75" customHeight="1" spans="1:6">
      <c r="A750" s="110">
        <v>34132</v>
      </c>
      <c r="B750" s="111" t="s">
        <v>1480</v>
      </c>
      <c r="C750" s="233" t="s">
        <v>1481</v>
      </c>
      <c r="D750" s="141">
        <v>0</v>
      </c>
      <c r="E750" s="141"/>
      <c r="F750" s="195" t="str">
        <f t="shared" si="169"/>
        <v>-</v>
      </c>
    </row>
    <row r="751" ht="12.75" customHeight="1" spans="1:6">
      <c r="A751" s="110">
        <v>34191</v>
      </c>
      <c r="B751" s="111" t="s">
        <v>1482</v>
      </c>
      <c r="C751" s="233" t="s">
        <v>1483</v>
      </c>
      <c r="D751" s="141">
        <v>0</v>
      </c>
      <c r="E751" s="141"/>
      <c r="F751" s="195" t="str">
        <f t="shared" si="169"/>
        <v>-</v>
      </c>
    </row>
    <row r="752" ht="12.75" customHeight="1" spans="1:6">
      <c r="A752" s="110">
        <v>34192</v>
      </c>
      <c r="B752" s="111" t="s">
        <v>1484</v>
      </c>
      <c r="C752" s="233" t="s">
        <v>1485</v>
      </c>
      <c r="D752" s="141">
        <v>0</v>
      </c>
      <c r="E752" s="141"/>
      <c r="F752" s="195" t="str">
        <f t="shared" si="169"/>
        <v>-</v>
      </c>
    </row>
    <row r="753" ht="12.75" customHeight="1" spans="1:6">
      <c r="A753" s="110">
        <v>34213</v>
      </c>
      <c r="B753" s="111" t="s">
        <v>1486</v>
      </c>
      <c r="C753" s="233" t="s">
        <v>1487</v>
      </c>
      <c r="D753" s="141">
        <v>0</v>
      </c>
      <c r="E753" s="141"/>
      <c r="F753" s="195" t="str">
        <f t="shared" si="169"/>
        <v>-</v>
      </c>
    </row>
    <row r="754" ht="12.75" customHeight="1" spans="1:6">
      <c r="A754" s="108">
        <v>34214</v>
      </c>
      <c r="B754" s="109" t="s">
        <v>1488</v>
      </c>
      <c r="C754" s="232" t="s">
        <v>1489</v>
      </c>
      <c r="D754" s="140">
        <v>0</v>
      </c>
      <c r="E754" s="140"/>
      <c r="F754" s="163" t="str">
        <f t="shared" si="169"/>
        <v>-</v>
      </c>
    </row>
    <row r="755" ht="12.75" customHeight="1" spans="1:6">
      <c r="A755" s="108">
        <v>34215</v>
      </c>
      <c r="B755" s="109" t="s">
        <v>1490</v>
      </c>
      <c r="C755" s="232" t="s">
        <v>1491</v>
      </c>
      <c r="D755" s="140">
        <v>0</v>
      </c>
      <c r="E755" s="140"/>
      <c r="F755" s="163" t="str">
        <f t="shared" si="169"/>
        <v>-</v>
      </c>
    </row>
    <row r="756" ht="12.75" customHeight="1" spans="1:6">
      <c r="A756" s="108">
        <v>34216</v>
      </c>
      <c r="B756" s="109" t="s">
        <v>1492</v>
      </c>
      <c r="C756" s="232" t="s">
        <v>1493</v>
      </c>
      <c r="D756" s="140">
        <v>0</v>
      </c>
      <c r="E756" s="140"/>
      <c r="F756" s="163" t="str">
        <f t="shared" si="169"/>
        <v>-</v>
      </c>
    </row>
    <row r="757" ht="12.75" customHeight="1" spans="1:6">
      <c r="A757" s="108">
        <v>34222</v>
      </c>
      <c r="B757" s="109" t="s">
        <v>1494</v>
      </c>
      <c r="C757" s="232" t="s">
        <v>1495</v>
      </c>
      <c r="D757" s="140">
        <v>0</v>
      </c>
      <c r="E757" s="140"/>
      <c r="F757" s="163" t="str">
        <f t="shared" si="169"/>
        <v>-</v>
      </c>
    </row>
    <row r="758" ht="12.75" customHeight="1" spans="1:6">
      <c r="A758" s="108">
        <v>34223</v>
      </c>
      <c r="B758" s="109" t="s">
        <v>1496</v>
      </c>
      <c r="C758" s="232" t="s">
        <v>1497</v>
      </c>
      <c r="D758" s="140">
        <v>0</v>
      </c>
      <c r="E758" s="140"/>
      <c r="F758" s="163" t="str">
        <f t="shared" si="169"/>
        <v>-</v>
      </c>
    </row>
    <row r="759" ht="24" spans="1:6">
      <c r="A759" s="108">
        <v>34224</v>
      </c>
      <c r="B759" s="109" t="s">
        <v>1498</v>
      </c>
      <c r="C759" s="232" t="s">
        <v>1499</v>
      </c>
      <c r="D759" s="140">
        <v>0</v>
      </c>
      <c r="E759" s="140"/>
      <c r="F759" s="163" t="str">
        <f t="shared" si="169"/>
        <v>-</v>
      </c>
    </row>
    <row r="760" ht="24" spans="1:6">
      <c r="A760" s="108">
        <v>34233</v>
      </c>
      <c r="B760" s="109" t="s">
        <v>1500</v>
      </c>
      <c r="C760" s="232" t="s">
        <v>1501</v>
      </c>
      <c r="D760" s="140">
        <v>0</v>
      </c>
      <c r="E760" s="140"/>
      <c r="F760" s="163" t="str">
        <f t="shared" si="169"/>
        <v>-</v>
      </c>
    </row>
    <row r="761" ht="24" spans="1:6">
      <c r="A761" s="108">
        <v>34234</v>
      </c>
      <c r="B761" s="162" t="s">
        <v>1502</v>
      </c>
      <c r="C761" s="232" t="s">
        <v>1503</v>
      </c>
      <c r="D761" s="140">
        <v>0</v>
      </c>
      <c r="E761" s="140"/>
      <c r="F761" s="163" t="str">
        <f t="shared" si="169"/>
        <v>-</v>
      </c>
    </row>
    <row r="762" ht="24" spans="1:6">
      <c r="A762" s="108">
        <v>34235</v>
      </c>
      <c r="B762" s="162" t="s">
        <v>1504</v>
      </c>
      <c r="C762" s="232" t="s">
        <v>1505</v>
      </c>
      <c r="D762" s="140">
        <v>0</v>
      </c>
      <c r="E762" s="140"/>
      <c r="F762" s="163" t="str">
        <f t="shared" si="169"/>
        <v>-</v>
      </c>
    </row>
    <row r="763" ht="12.75" customHeight="1" spans="1:6">
      <c r="A763" s="108">
        <v>34236</v>
      </c>
      <c r="B763" s="109" t="s">
        <v>1506</v>
      </c>
      <c r="C763" s="232" t="s">
        <v>1507</v>
      </c>
      <c r="D763" s="140">
        <v>0</v>
      </c>
      <c r="E763" s="140"/>
      <c r="F763" s="163" t="str">
        <f t="shared" si="169"/>
        <v>-</v>
      </c>
    </row>
    <row r="764" ht="12.75" customHeight="1" spans="1:6">
      <c r="A764" s="108">
        <v>34237</v>
      </c>
      <c r="B764" s="109" t="s">
        <v>1508</v>
      </c>
      <c r="C764" s="232" t="s">
        <v>1509</v>
      </c>
      <c r="D764" s="140">
        <v>0</v>
      </c>
      <c r="E764" s="140"/>
      <c r="F764" s="163" t="str">
        <f t="shared" si="169"/>
        <v>-</v>
      </c>
    </row>
    <row r="765" ht="12.75" customHeight="1" spans="1:6">
      <c r="A765" s="108">
        <v>34238</v>
      </c>
      <c r="B765" s="109" t="s">
        <v>1510</v>
      </c>
      <c r="C765" s="232" t="s">
        <v>1511</v>
      </c>
      <c r="D765" s="140">
        <v>0</v>
      </c>
      <c r="E765" s="140"/>
      <c r="F765" s="163" t="str">
        <f t="shared" si="169"/>
        <v>-</v>
      </c>
    </row>
    <row r="766" ht="24" spans="1:6">
      <c r="A766" s="108">
        <v>34273</v>
      </c>
      <c r="B766" s="109" t="s">
        <v>1512</v>
      </c>
      <c r="C766" s="232" t="s">
        <v>1513</v>
      </c>
      <c r="D766" s="140">
        <v>0</v>
      </c>
      <c r="E766" s="140"/>
      <c r="F766" s="163" t="str">
        <f t="shared" si="169"/>
        <v>-</v>
      </c>
    </row>
    <row r="767" ht="12.75" customHeight="1" spans="1:6">
      <c r="A767" s="108">
        <v>34274</v>
      </c>
      <c r="B767" s="109" t="s">
        <v>1514</v>
      </c>
      <c r="C767" s="232" t="s">
        <v>1515</v>
      </c>
      <c r="D767" s="140">
        <v>0</v>
      </c>
      <c r="E767" s="140"/>
      <c r="F767" s="163" t="str">
        <f t="shared" si="169"/>
        <v>-</v>
      </c>
    </row>
    <row r="768" ht="12.75" customHeight="1" spans="1:6">
      <c r="A768" s="108">
        <v>34275</v>
      </c>
      <c r="B768" s="109" t="s">
        <v>1516</v>
      </c>
      <c r="C768" s="232" t="s">
        <v>1517</v>
      </c>
      <c r="D768" s="140">
        <v>0</v>
      </c>
      <c r="E768" s="140"/>
      <c r="F768" s="163" t="str">
        <f t="shared" si="169"/>
        <v>-</v>
      </c>
    </row>
    <row r="769" ht="12.75" customHeight="1" spans="1:6">
      <c r="A769" s="108">
        <v>34281</v>
      </c>
      <c r="B769" s="109" t="s">
        <v>1518</v>
      </c>
      <c r="C769" s="232" t="s">
        <v>1519</v>
      </c>
      <c r="D769" s="140">
        <v>0</v>
      </c>
      <c r="E769" s="140"/>
      <c r="F769" s="163" t="str">
        <f t="shared" si="169"/>
        <v>-</v>
      </c>
    </row>
    <row r="770" ht="12.75" customHeight="1" spans="1:6">
      <c r="A770" s="110">
        <v>34282</v>
      </c>
      <c r="B770" s="111" t="s">
        <v>1520</v>
      </c>
      <c r="C770" s="233" t="s">
        <v>1521</v>
      </c>
      <c r="D770" s="141">
        <v>0</v>
      </c>
      <c r="E770" s="141"/>
      <c r="F770" s="195" t="str">
        <f t="shared" si="169"/>
        <v>-</v>
      </c>
    </row>
    <row r="771" ht="12.75" customHeight="1" spans="1:6">
      <c r="A771" s="110">
        <v>34283</v>
      </c>
      <c r="B771" s="111" t="s">
        <v>1522</v>
      </c>
      <c r="C771" s="233" t="s">
        <v>1523</v>
      </c>
      <c r="D771" s="141">
        <v>0</v>
      </c>
      <c r="E771" s="141"/>
      <c r="F771" s="195" t="str">
        <f t="shared" si="169"/>
        <v>-</v>
      </c>
    </row>
    <row r="772" ht="12.75" customHeight="1" spans="1:6">
      <c r="A772" s="110">
        <v>34284</v>
      </c>
      <c r="B772" s="111" t="s">
        <v>1524</v>
      </c>
      <c r="C772" s="233" t="s">
        <v>1525</v>
      </c>
      <c r="D772" s="141">
        <v>0</v>
      </c>
      <c r="E772" s="141"/>
      <c r="F772" s="195" t="str">
        <f t="shared" si="169"/>
        <v>-</v>
      </c>
    </row>
    <row r="773" ht="12.75" customHeight="1" spans="1:6">
      <c r="A773" s="110">
        <v>34285</v>
      </c>
      <c r="B773" s="111" t="s">
        <v>1526</v>
      </c>
      <c r="C773" s="233" t="s">
        <v>1527</v>
      </c>
      <c r="D773" s="141">
        <v>0</v>
      </c>
      <c r="E773" s="141"/>
      <c r="F773" s="195" t="str">
        <f t="shared" si="169"/>
        <v>-</v>
      </c>
    </row>
    <row r="774" ht="24" spans="1:6">
      <c r="A774" s="110">
        <v>34286</v>
      </c>
      <c r="B774" s="197" t="s">
        <v>1528</v>
      </c>
      <c r="C774" s="233" t="s">
        <v>1529</v>
      </c>
      <c r="D774" s="141">
        <v>0</v>
      </c>
      <c r="E774" s="141"/>
      <c r="F774" s="195" t="str">
        <f t="shared" si="169"/>
        <v>-</v>
      </c>
    </row>
    <row r="775" ht="12.75" spans="1:6">
      <c r="A775" s="110">
        <v>34287</v>
      </c>
      <c r="B775" s="111" t="s">
        <v>1530</v>
      </c>
      <c r="C775" s="233" t="s">
        <v>1531</v>
      </c>
      <c r="D775" s="141">
        <v>0</v>
      </c>
      <c r="E775" s="141"/>
      <c r="F775" s="195" t="str">
        <f t="shared" si="169"/>
        <v>-</v>
      </c>
    </row>
    <row r="776" ht="12.75" customHeight="1" spans="1:6">
      <c r="A776" s="110">
        <v>34341</v>
      </c>
      <c r="B776" s="111" t="s">
        <v>1532</v>
      </c>
      <c r="C776" s="233" t="s">
        <v>1533</v>
      </c>
      <c r="D776" s="141">
        <v>0</v>
      </c>
      <c r="E776" s="141"/>
      <c r="F776" s="195" t="str">
        <f t="shared" si="169"/>
        <v>-</v>
      </c>
    </row>
    <row r="777" ht="12.75" customHeight="1" spans="1:6">
      <c r="A777" s="110">
        <v>35231</v>
      </c>
      <c r="B777" s="111" t="s">
        <v>1534</v>
      </c>
      <c r="C777" s="233" t="s">
        <v>1535</v>
      </c>
      <c r="D777" s="141">
        <v>0</v>
      </c>
      <c r="E777" s="141"/>
      <c r="F777" s="195" t="str">
        <f t="shared" si="169"/>
        <v>-</v>
      </c>
    </row>
    <row r="778" ht="12.75" customHeight="1" spans="1:6">
      <c r="A778" s="110">
        <v>35232</v>
      </c>
      <c r="B778" s="111" t="s">
        <v>1536</v>
      </c>
      <c r="C778" s="233" t="s">
        <v>1537</v>
      </c>
      <c r="D778" s="141">
        <v>0</v>
      </c>
      <c r="E778" s="141"/>
      <c r="F778" s="195" t="str">
        <f t="shared" si="169"/>
        <v>-</v>
      </c>
    </row>
    <row r="779" ht="12.75" customHeight="1" spans="1:6">
      <c r="A779" s="110">
        <v>36313</v>
      </c>
      <c r="B779" s="111" t="s">
        <v>1538</v>
      </c>
      <c r="C779" s="233" t="s">
        <v>1539</v>
      </c>
      <c r="D779" s="141">
        <v>0</v>
      </c>
      <c r="E779" s="141"/>
      <c r="F779" s="195" t="str">
        <f t="shared" si="169"/>
        <v>-</v>
      </c>
    </row>
    <row r="780" ht="12.75" customHeight="1" spans="1:6">
      <c r="A780" s="110">
        <v>36314</v>
      </c>
      <c r="B780" s="111" t="s">
        <v>1540</v>
      </c>
      <c r="C780" s="233" t="s">
        <v>1541</v>
      </c>
      <c r="D780" s="141">
        <v>0</v>
      </c>
      <c r="E780" s="141"/>
      <c r="F780" s="195" t="str">
        <f t="shared" si="169"/>
        <v>-</v>
      </c>
    </row>
    <row r="781" ht="12.75" customHeight="1" spans="1:6">
      <c r="A781" s="110">
        <v>36315</v>
      </c>
      <c r="B781" s="111" t="s">
        <v>1542</v>
      </c>
      <c r="C781" s="233" t="s">
        <v>1543</v>
      </c>
      <c r="D781" s="141">
        <v>0</v>
      </c>
      <c r="E781" s="141"/>
      <c r="F781" s="195" t="str">
        <f t="shared" si="169"/>
        <v>-</v>
      </c>
    </row>
    <row r="782" ht="12.75" customHeight="1" spans="1:6">
      <c r="A782" s="110">
        <v>36316</v>
      </c>
      <c r="B782" s="111" t="s">
        <v>1544</v>
      </c>
      <c r="C782" s="233" t="s">
        <v>1545</v>
      </c>
      <c r="D782" s="141">
        <v>0</v>
      </c>
      <c r="E782" s="141"/>
      <c r="F782" s="195" t="str">
        <f t="shared" si="169"/>
        <v>-</v>
      </c>
    </row>
    <row r="783" ht="12.75" customHeight="1" spans="1:6">
      <c r="A783" s="110">
        <v>36317</v>
      </c>
      <c r="B783" s="111" t="s">
        <v>1546</v>
      </c>
      <c r="C783" s="233" t="s">
        <v>1547</v>
      </c>
      <c r="D783" s="141">
        <v>0</v>
      </c>
      <c r="E783" s="141"/>
      <c r="F783" s="195" t="str">
        <f t="shared" si="169"/>
        <v>-</v>
      </c>
    </row>
    <row r="784" ht="12.75" customHeight="1" spans="1:6">
      <c r="A784" s="110">
        <v>36318</v>
      </c>
      <c r="B784" s="111" t="s">
        <v>1548</v>
      </c>
      <c r="C784" s="233" t="s">
        <v>1549</v>
      </c>
      <c r="D784" s="141">
        <v>0</v>
      </c>
      <c r="E784" s="141"/>
      <c r="F784" s="195" t="str">
        <f t="shared" si="169"/>
        <v>-</v>
      </c>
    </row>
    <row r="785" ht="12.75" spans="1:6">
      <c r="A785" s="110">
        <v>36319</v>
      </c>
      <c r="B785" s="197" t="s">
        <v>1550</v>
      </c>
      <c r="C785" s="233" t="s">
        <v>1551</v>
      </c>
      <c r="D785" s="141">
        <v>0</v>
      </c>
      <c r="E785" s="141"/>
      <c r="F785" s="195" t="str">
        <f t="shared" si="169"/>
        <v>-</v>
      </c>
    </row>
    <row r="786" ht="12.75" customHeight="1" spans="1:6">
      <c r="A786" s="110">
        <v>36323</v>
      </c>
      <c r="B786" s="111" t="s">
        <v>1552</v>
      </c>
      <c r="C786" s="233" t="s">
        <v>1553</v>
      </c>
      <c r="D786" s="141">
        <v>0</v>
      </c>
      <c r="E786" s="141"/>
      <c r="F786" s="195" t="str">
        <f t="shared" si="169"/>
        <v>-</v>
      </c>
    </row>
    <row r="787" ht="12.75" customHeight="1" spans="1:6">
      <c r="A787" s="110">
        <v>36324</v>
      </c>
      <c r="B787" s="111" t="s">
        <v>1554</v>
      </c>
      <c r="C787" s="233" t="s">
        <v>1555</v>
      </c>
      <c r="D787" s="141">
        <v>0</v>
      </c>
      <c r="E787" s="141"/>
      <c r="F787" s="195" t="str">
        <f t="shared" si="169"/>
        <v>-</v>
      </c>
    </row>
    <row r="788" ht="12.75" customHeight="1" spans="1:6">
      <c r="A788" s="110">
        <v>36325</v>
      </c>
      <c r="B788" s="111" t="s">
        <v>1556</v>
      </c>
      <c r="C788" s="233" t="s">
        <v>1557</v>
      </c>
      <c r="D788" s="141">
        <v>0</v>
      </c>
      <c r="E788" s="141"/>
      <c r="F788" s="195" t="str">
        <f t="shared" si="169"/>
        <v>-</v>
      </c>
    </row>
    <row r="789" ht="12.75" customHeight="1" spans="1:6">
      <c r="A789" s="110">
        <v>36326</v>
      </c>
      <c r="B789" s="111" t="s">
        <v>1558</v>
      </c>
      <c r="C789" s="233" t="s">
        <v>1559</v>
      </c>
      <c r="D789" s="141">
        <v>0</v>
      </c>
      <c r="E789" s="141"/>
      <c r="F789" s="195" t="str">
        <f t="shared" si="169"/>
        <v>-</v>
      </c>
    </row>
    <row r="790" ht="12.75" customHeight="1" spans="1:6">
      <c r="A790" s="110">
        <v>36327</v>
      </c>
      <c r="B790" s="111" t="s">
        <v>1560</v>
      </c>
      <c r="C790" s="233" t="s">
        <v>1561</v>
      </c>
      <c r="D790" s="141">
        <v>0</v>
      </c>
      <c r="E790" s="141"/>
      <c r="F790" s="195" t="str">
        <f t="shared" si="169"/>
        <v>-</v>
      </c>
    </row>
    <row r="791" ht="24" spans="1:6">
      <c r="A791" s="110">
        <v>36328</v>
      </c>
      <c r="B791" s="111" t="s">
        <v>1562</v>
      </c>
      <c r="C791" s="233" t="s">
        <v>1563</v>
      </c>
      <c r="D791" s="141">
        <v>0</v>
      </c>
      <c r="E791" s="141"/>
      <c r="F791" s="195" t="str">
        <f t="shared" si="169"/>
        <v>-</v>
      </c>
    </row>
    <row r="792" ht="12.75" spans="1:6">
      <c r="A792" s="110">
        <v>36329</v>
      </c>
      <c r="B792" s="197" t="s">
        <v>1564</v>
      </c>
      <c r="C792" s="233" t="s">
        <v>1565</v>
      </c>
      <c r="D792" s="141">
        <v>0</v>
      </c>
      <c r="E792" s="141"/>
      <c r="F792" s="195" t="str">
        <f t="shared" si="169"/>
        <v>-</v>
      </c>
    </row>
    <row r="793" ht="12.75" customHeight="1" spans="1:6">
      <c r="A793" s="110" t="s">
        <v>1566</v>
      </c>
      <c r="B793" s="197" t="s">
        <v>1567</v>
      </c>
      <c r="C793" s="233" t="s">
        <v>1566</v>
      </c>
      <c r="D793" s="141">
        <v>0</v>
      </c>
      <c r="E793" s="141"/>
      <c r="F793" s="195" t="str">
        <f t="shared" si="169"/>
        <v>-</v>
      </c>
    </row>
    <row r="794" ht="12.75" customHeight="1" spans="1:6">
      <c r="A794" s="110" t="s">
        <v>1568</v>
      </c>
      <c r="B794" s="197" t="s">
        <v>1569</v>
      </c>
      <c r="C794" s="233" t="s">
        <v>1568</v>
      </c>
      <c r="D794" s="141">
        <v>0</v>
      </c>
      <c r="E794" s="141"/>
      <c r="F794" s="195" t="str">
        <f t="shared" si="169"/>
        <v>-</v>
      </c>
    </row>
    <row r="795" ht="12.75" customHeight="1" spans="1:6">
      <c r="A795" s="110" t="s">
        <v>1570</v>
      </c>
      <c r="B795" s="197" t="s">
        <v>1571</v>
      </c>
      <c r="C795" s="233" t="s">
        <v>1570</v>
      </c>
      <c r="D795" s="141">
        <v>0</v>
      </c>
      <c r="E795" s="141"/>
      <c r="F795" s="195" t="str">
        <f t="shared" si="169"/>
        <v>-</v>
      </c>
    </row>
    <row r="796" ht="12.75" customHeight="1" spans="1:6">
      <c r="A796" s="110" t="s">
        <v>1572</v>
      </c>
      <c r="B796" s="197" t="s">
        <v>1573</v>
      </c>
      <c r="C796" s="233" t="s">
        <v>1572</v>
      </c>
      <c r="D796" s="141">
        <v>0</v>
      </c>
      <c r="E796" s="141"/>
      <c r="F796" s="195" t="str">
        <f t="shared" si="169"/>
        <v>-</v>
      </c>
    </row>
    <row r="797" ht="24" spans="1:6">
      <c r="A797" s="110" t="s">
        <v>1574</v>
      </c>
      <c r="B797" s="197" t="s">
        <v>1575</v>
      </c>
      <c r="C797" s="233" t="s">
        <v>1574</v>
      </c>
      <c r="D797" s="141">
        <v>0</v>
      </c>
      <c r="E797" s="141"/>
      <c r="F797" s="195" t="str">
        <f t="shared" si="169"/>
        <v>-</v>
      </c>
    </row>
    <row r="798" ht="12.75" spans="1:6">
      <c r="A798" s="110" t="s">
        <v>1576</v>
      </c>
      <c r="B798" s="197" t="s">
        <v>1577</v>
      </c>
      <c r="C798" s="233" t="s">
        <v>1576</v>
      </c>
      <c r="D798" s="141">
        <v>0</v>
      </c>
      <c r="E798" s="141"/>
      <c r="F798" s="195" t="str">
        <f t="shared" si="169"/>
        <v>-</v>
      </c>
    </row>
    <row r="799" ht="12.75" customHeight="1" spans="1:6">
      <c r="A799" s="110" t="s">
        <v>1578</v>
      </c>
      <c r="B799" s="197" t="s">
        <v>1579</v>
      </c>
      <c r="C799" s="233" t="s">
        <v>1578</v>
      </c>
      <c r="D799" s="141">
        <v>0</v>
      </c>
      <c r="E799" s="141"/>
      <c r="F799" s="195" t="str">
        <f t="shared" si="169"/>
        <v>-</v>
      </c>
    </row>
    <row r="800" ht="24" spans="1:6">
      <c r="A800" s="110" t="s">
        <v>1580</v>
      </c>
      <c r="B800" s="197" t="s">
        <v>1581</v>
      </c>
      <c r="C800" s="233" t="s">
        <v>1580</v>
      </c>
      <c r="D800" s="141">
        <v>0</v>
      </c>
      <c r="E800" s="141"/>
      <c r="F800" s="195" t="str">
        <f t="shared" si="169"/>
        <v>-</v>
      </c>
    </row>
    <row r="801" ht="12.75" customHeight="1" spans="1:6">
      <c r="A801" s="108" t="s">
        <v>1582</v>
      </c>
      <c r="B801" s="162" t="s">
        <v>1583</v>
      </c>
      <c r="C801" s="232" t="s">
        <v>1582</v>
      </c>
      <c r="D801" s="140">
        <v>0</v>
      </c>
      <c r="E801" s="140"/>
      <c r="F801" s="163" t="str">
        <f t="shared" si="169"/>
        <v>-</v>
      </c>
    </row>
    <row r="802" ht="12.75" customHeight="1" spans="1:6">
      <c r="A802" s="108" t="s">
        <v>1584</v>
      </c>
      <c r="B802" s="162" t="s">
        <v>1585</v>
      </c>
      <c r="C802" s="232" t="s">
        <v>1584</v>
      </c>
      <c r="D802" s="140">
        <v>0</v>
      </c>
      <c r="E802" s="140"/>
      <c r="F802" s="163" t="str">
        <f t="shared" si="169"/>
        <v>-</v>
      </c>
    </row>
    <row r="803" ht="24" spans="1:6">
      <c r="A803" s="108" t="s">
        <v>1586</v>
      </c>
      <c r="B803" s="162" t="s">
        <v>1587</v>
      </c>
      <c r="C803" s="232" t="s">
        <v>1586</v>
      </c>
      <c r="D803" s="140">
        <v>0</v>
      </c>
      <c r="E803" s="140"/>
      <c r="F803" s="163" t="str">
        <f t="shared" si="169"/>
        <v>-</v>
      </c>
    </row>
    <row r="804" ht="24" spans="1:6">
      <c r="A804" s="110" t="s">
        <v>1588</v>
      </c>
      <c r="B804" s="197" t="s">
        <v>1589</v>
      </c>
      <c r="C804" s="233" t="s">
        <v>1588</v>
      </c>
      <c r="D804" s="141">
        <v>0</v>
      </c>
      <c r="E804" s="141"/>
      <c r="F804" s="195" t="str">
        <f t="shared" si="169"/>
        <v>-</v>
      </c>
    </row>
    <row r="805" ht="24" spans="1:6">
      <c r="A805" s="110" t="s">
        <v>1590</v>
      </c>
      <c r="B805" s="197" t="s">
        <v>1591</v>
      </c>
      <c r="C805" s="233" t="s">
        <v>1590</v>
      </c>
      <c r="D805" s="141">
        <v>0</v>
      </c>
      <c r="E805" s="141"/>
      <c r="F805" s="195" t="str">
        <f t="shared" si="169"/>
        <v>-</v>
      </c>
    </row>
    <row r="806" ht="24" spans="1:6">
      <c r="A806" s="110">
        <v>36511</v>
      </c>
      <c r="B806" s="197" t="s">
        <v>1592</v>
      </c>
      <c r="C806" s="233">
        <v>36511</v>
      </c>
      <c r="D806" s="141"/>
      <c r="E806" s="141"/>
      <c r="F806" s="195" t="str">
        <f t="shared" ref="F806:F814" si="171">IF(D806&lt;&gt;0,IF(E806/D806&gt;=100,"&gt;&gt;100",E806/D806*100),"-")</f>
        <v>-</v>
      </c>
    </row>
    <row r="807" ht="12.75" spans="1:6">
      <c r="A807" s="110" t="s">
        <v>1593</v>
      </c>
      <c r="B807" s="197" t="s">
        <v>1594</v>
      </c>
      <c r="C807" s="233" t="s">
        <v>1593</v>
      </c>
      <c r="D807" s="141"/>
      <c r="E807" s="141"/>
      <c r="F807" s="195" t="str">
        <f t="shared" si="171"/>
        <v>-</v>
      </c>
    </row>
    <row r="808" ht="24" spans="1:6">
      <c r="A808" s="110" t="s">
        <v>1595</v>
      </c>
      <c r="B808" s="197" t="s">
        <v>1596</v>
      </c>
      <c r="C808" s="233" t="s">
        <v>1595</v>
      </c>
      <c r="D808" s="141"/>
      <c r="E808" s="141"/>
      <c r="F808" s="195" t="str">
        <f t="shared" si="171"/>
        <v>-</v>
      </c>
    </row>
    <row r="809" ht="24" spans="1:6">
      <c r="A809" s="110" t="s">
        <v>1597</v>
      </c>
      <c r="B809" s="197" t="s">
        <v>1598</v>
      </c>
      <c r="C809" s="233" t="s">
        <v>1597</v>
      </c>
      <c r="D809" s="141"/>
      <c r="E809" s="141"/>
      <c r="F809" s="195" t="str">
        <f t="shared" si="171"/>
        <v>-</v>
      </c>
    </row>
    <row r="810" ht="24" spans="1:6">
      <c r="A810" s="110" t="s">
        <v>1599</v>
      </c>
      <c r="B810" s="197" t="s">
        <v>1600</v>
      </c>
      <c r="C810" s="233" t="s">
        <v>1599</v>
      </c>
      <c r="D810" s="141"/>
      <c r="E810" s="141"/>
      <c r="F810" s="195" t="str">
        <f t="shared" si="171"/>
        <v>-</v>
      </c>
    </row>
    <row r="811" ht="24" spans="1:6">
      <c r="A811" s="110" t="s">
        <v>1601</v>
      </c>
      <c r="B811" s="197" t="s">
        <v>1602</v>
      </c>
      <c r="C811" s="233" t="s">
        <v>1601</v>
      </c>
      <c r="D811" s="141"/>
      <c r="E811" s="141"/>
      <c r="F811" s="195" t="str">
        <f t="shared" si="171"/>
        <v>-</v>
      </c>
    </row>
    <row r="812" ht="12.75" spans="1:6">
      <c r="A812" s="110" t="s">
        <v>1603</v>
      </c>
      <c r="B812" s="197" t="s">
        <v>1604</v>
      </c>
      <c r="C812" s="233" t="s">
        <v>1603</v>
      </c>
      <c r="D812" s="141"/>
      <c r="E812" s="141"/>
      <c r="F812" s="195" t="str">
        <f t="shared" si="171"/>
        <v>-</v>
      </c>
    </row>
    <row r="813" ht="12.75" spans="1:6">
      <c r="A813" s="110" t="s">
        <v>1605</v>
      </c>
      <c r="B813" s="197" t="s">
        <v>1606</v>
      </c>
      <c r="C813" s="233" t="s">
        <v>1605</v>
      </c>
      <c r="D813" s="141"/>
      <c r="E813" s="141"/>
      <c r="F813" s="195" t="str">
        <f t="shared" si="171"/>
        <v>-</v>
      </c>
    </row>
    <row r="814" ht="12.75" spans="1:6">
      <c r="A814" s="110" t="s">
        <v>1607</v>
      </c>
      <c r="B814" s="197" t="s">
        <v>1608</v>
      </c>
      <c r="C814" s="233" t="s">
        <v>1607</v>
      </c>
      <c r="D814" s="141"/>
      <c r="E814" s="141"/>
      <c r="F814" s="195" t="str">
        <f t="shared" si="171"/>
        <v>-</v>
      </c>
    </row>
    <row r="815" ht="24" spans="1:6">
      <c r="A815" s="110" t="s">
        <v>1609</v>
      </c>
      <c r="B815" s="197" t="s">
        <v>1610</v>
      </c>
      <c r="C815" s="233" t="s">
        <v>1609</v>
      </c>
      <c r="D815" s="141">
        <v>0</v>
      </c>
      <c r="E815" s="141"/>
      <c r="F815" s="195" t="str">
        <f t="shared" si="169"/>
        <v>-</v>
      </c>
    </row>
    <row r="816" ht="12.75" spans="1:6">
      <c r="A816" s="110" t="s">
        <v>1611</v>
      </c>
      <c r="B816" s="197" t="s">
        <v>1612</v>
      </c>
      <c r="C816" s="233" t="s">
        <v>1611</v>
      </c>
      <c r="D816" s="141">
        <v>0</v>
      </c>
      <c r="E816" s="141"/>
      <c r="F816" s="195" t="str">
        <f t="shared" si="169"/>
        <v>-</v>
      </c>
    </row>
    <row r="817" ht="24" spans="1:6">
      <c r="A817" s="110" t="s">
        <v>1613</v>
      </c>
      <c r="B817" s="111" t="s">
        <v>1614</v>
      </c>
      <c r="C817" s="233" t="s">
        <v>1613</v>
      </c>
      <c r="D817" s="141">
        <v>0</v>
      </c>
      <c r="E817" s="141"/>
      <c r="F817" s="195" t="str">
        <f t="shared" si="169"/>
        <v>-</v>
      </c>
    </row>
    <row r="818" ht="24" spans="1:6">
      <c r="A818" s="110" t="s">
        <v>1615</v>
      </c>
      <c r="B818" s="111" t="s">
        <v>1616</v>
      </c>
      <c r="C818" s="233" t="s">
        <v>1615</v>
      </c>
      <c r="D818" s="141">
        <v>0</v>
      </c>
      <c r="E818" s="141"/>
      <c r="F818" s="195" t="str">
        <f t="shared" si="169"/>
        <v>-</v>
      </c>
    </row>
    <row r="819" ht="24" spans="1:6">
      <c r="A819" s="110" t="s">
        <v>1617</v>
      </c>
      <c r="B819" s="111" t="s">
        <v>1618</v>
      </c>
      <c r="C819" s="233" t="s">
        <v>1617</v>
      </c>
      <c r="D819" s="141">
        <v>0</v>
      </c>
      <c r="E819" s="141"/>
      <c r="F819" s="195" t="str">
        <f t="shared" si="169"/>
        <v>-</v>
      </c>
    </row>
    <row r="820" ht="24" spans="1:6">
      <c r="A820" s="110" t="s">
        <v>1619</v>
      </c>
      <c r="B820" s="111" t="s">
        <v>1620</v>
      </c>
      <c r="C820" s="233" t="s">
        <v>1619</v>
      </c>
      <c r="D820" s="141">
        <v>0</v>
      </c>
      <c r="E820" s="141"/>
      <c r="F820" s="195" t="str">
        <f t="shared" si="169"/>
        <v>-</v>
      </c>
    </row>
    <row r="821" ht="12.75" customHeight="1" spans="1:6">
      <c r="A821" s="108" t="s">
        <v>1621</v>
      </c>
      <c r="B821" s="109" t="s">
        <v>1622</v>
      </c>
      <c r="C821" s="232" t="s">
        <v>1621</v>
      </c>
      <c r="D821" s="140">
        <v>0</v>
      </c>
      <c r="E821" s="140"/>
      <c r="F821" s="163" t="str">
        <f t="shared" si="169"/>
        <v>-</v>
      </c>
    </row>
    <row r="822" ht="12.75" customHeight="1" spans="1:6">
      <c r="A822" s="108" t="s">
        <v>1623</v>
      </c>
      <c r="B822" s="109" t="s">
        <v>1624</v>
      </c>
      <c r="C822" s="232" t="s">
        <v>1623</v>
      </c>
      <c r="D822" s="140">
        <v>0</v>
      </c>
      <c r="E822" s="140"/>
      <c r="F822" s="163" t="str">
        <f t="shared" si="169"/>
        <v>-</v>
      </c>
    </row>
    <row r="823" ht="12.75" customHeight="1" spans="1:6">
      <c r="A823" s="108" t="s">
        <v>1625</v>
      </c>
      <c r="B823" s="109" t="s">
        <v>1626</v>
      </c>
      <c r="C823" s="232" t="s">
        <v>1625</v>
      </c>
      <c r="D823" s="140">
        <v>0</v>
      </c>
      <c r="E823" s="140"/>
      <c r="F823" s="163" t="str">
        <f t="shared" si="169"/>
        <v>-</v>
      </c>
    </row>
    <row r="824" ht="24" spans="1:6">
      <c r="A824" s="110" t="s">
        <v>1627</v>
      </c>
      <c r="B824" s="111" t="s">
        <v>1628</v>
      </c>
      <c r="C824" s="233" t="s">
        <v>1627</v>
      </c>
      <c r="D824" s="141">
        <v>0</v>
      </c>
      <c r="E824" s="141"/>
      <c r="F824" s="195" t="str">
        <f t="shared" si="169"/>
        <v>-</v>
      </c>
    </row>
    <row r="825" ht="24" spans="1:6">
      <c r="A825" s="110" t="s">
        <v>1629</v>
      </c>
      <c r="B825" s="111" t="s">
        <v>1630</v>
      </c>
      <c r="C825" s="233" t="s">
        <v>1629</v>
      </c>
      <c r="D825" s="141">
        <v>0</v>
      </c>
      <c r="E825" s="141"/>
      <c r="F825" s="195" t="str">
        <f t="shared" si="169"/>
        <v>-</v>
      </c>
    </row>
    <row r="826" ht="24" spans="1:6">
      <c r="A826" s="110" t="s">
        <v>1631</v>
      </c>
      <c r="B826" s="111" t="s">
        <v>1632</v>
      </c>
      <c r="C826" s="233" t="s">
        <v>1631</v>
      </c>
      <c r="D826" s="141">
        <v>0</v>
      </c>
      <c r="E826" s="141"/>
      <c r="F826" s="195" t="str">
        <f t="shared" si="169"/>
        <v>-</v>
      </c>
    </row>
    <row r="827" ht="24" spans="1:6">
      <c r="A827" s="110" t="s">
        <v>1633</v>
      </c>
      <c r="B827" s="111" t="s">
        <v>1634</v>
      </c>
      <c r="C827" s="233" t="s">
        <v>1633</v>
      </c>
      <c r="D827" s="141">
        <v>0</v>
      </c>
      <c r="E827" s="141"/>
      <c r="F827" s="195" t="str">
        <f t="shared" si="169"/>
        <v>-</v>
      </c>
    </row>
    <row r="828" ht="24" spans="1:6">
      <c r="A828" s="110" t="s">
        <v>1635</v>
      </c>
      <c r="B828" s="111" t="s">
        <v>1636</v>
      </c>
      <c r="C828" s="233" t="s">
        <v>1635</v>
      </c>
      <c r="D828" s="141">
        <v>0</v>
      </c>
      <c r="E828" s="141"/>
      <c r="F828" s="195" t="str">
        <f t="shared" si="169"/>
        <v>-</v>
      </c>
    </row>
    <row r="829" ht="24" spans="1:6">
      <c r="A829" s="110" t="s">
        <v>1637</v>
      </c>
      <c r="B829" s="111" t="s">
        <v>1638</v>
      </c>
      <c r="C829" s="233" t="s">
        <v>1637</v>
      </c>
      <c r="D829" s="141">
        <v>0</v>
      </c>
      <c r="E829" s="141"/>
      <c r="F829" s="195" t="str">
        <f t="shared" si="169"/>
        <v>-</v>
      </c>
    </row>
    <row r="830" ht="24" spans="1:6">
      <c r="A830" s="110" t="s">
        <v>1639</v>
      </c>
      <c r="B830" s="111" t="s">
        <v>1640</v>
      </c>
      <c r="C830" s="233" t="s">
        <v>1639</v>
      </c>
      <c r="D830" s="141">
        <v>0</v>
      </c>
      <c r="E830" s="141"/>
      <c r="F830" s="195" t="str">
        <f t="shared" si="169"/>
        <v>-</v>
      </c>
    </row>
    <row r="831" ht="12.75" customHeight="1" spans="1:6">
      <c r="A831" s="110" t="s">
        <v>1641</v>
      </c>
      <c r="B831" s="111" t="s">
        <v>1642</v>
      </c>
      <c r="C831" s="233" t="s">
        <v>1641</v>
      </c>
      <c r="D831" s="141">
        <v>0</v>
      </c>
      <c r="E831" s="141"/>
      <c r="F831" s="195" t="str">
        <f t="shared" si="169"/>
        <v>-</v>
      </c>
    </row>
    <row r="832" ht="12.75" customHeight="1" spans="1:6">
      <c r="A832" s="110" t="s">
        <v>1643</v>
      </c>
      <c r="B832" s="111" t="s">
        <v>1644</v>
      </c>
      <c r="C832" s="233" t="s">
        <v>1643</v>
      </c>
      <c r="D832" s="141">
        <v>0</v>
      </c>
      <c r="E832" s="141"/>
      <c r="F832" s="195" t="str">
        <f t="shared" si="169"/>
        <v>-</v>
      </c>
    </row>
    <row r="833" ht="24" spans="1:6">
      <c r="A833" s="110" t="s">
        <v>1645</v>
      </c>
      <c r="B833" s="111" t="s">
        <v>1646</v>
      </c>
      <c r="C833" s="233" t="s">
        <v>1645</v>
      </c>
      <c r="D833" s="141">
        <v>0</v>
      </c>
      <c r="E833" s="141"/>
      <c r="F833" s="195" t="str">
        <f t="shared" si="169"/>
        <v>-</v>
      </c>
    </row>
    <row r="834" ht="24" spans="1:6">
      <c r="A834" s="110" t="s">
        <v>1647</v>
      </c>
      <c r="B834" s="111" t="s">
        <v>1648</v>
      </c>
      <c r="C834" s="233" t="s">
        <v>1647</v>
      </c>
      <c r="D834" s="141">
        <v>0</v>
      </c>
      <c r="E834" s="141"/>
      <c r="F834" s="195" t="str">
        <f t="shared" si="169"/>
        <v>-</v>
      </c>
    </row>
    <row r="835" ht="12.75" customHeight="1" spans="1:6">
      <c r="A835" s="110" t="s">
        <v>1649</v>
      </c>
      <c r="B835" s="111" t="s">
        <v>1650</v>
      </c>
      <c r="C835" s="233" t="s">
        <v>1649</v>
      </c>
      <c r="D835" s="141">
        <v>0</v>
      </c>
      <c r="E835" s="141"/>
      <c r="F835" s="195" t="str">
        <f t="shared" si="169"/>
        <v>-</v>
      </c>
    </row>
    <row r="836" ht="12.75" customHeight="1" spans="1:6">
      <c r="A836" s="110" t="s">
        <v>1651</v>
      </c>
      <c r="B836" s="111" t="s">
        <v>1652</v>
      </c>
      <c r="C836" s="233" t="s">
        <v>1651</v>
      </c>
      <c r="D836" s="141">
        <v>0</v>
      </c>
      <c r="E836" s="141"/>
      <c r="F836" s="195" t="str">
        <f t="shared" si="169"/>
        <v>-</v>
      </c>
    </row>
    <row r="837" ht="12.75" customHeight="1" spans="1:6">
      <c r="A837" s="110" t="s">
        <v>1653</v>
      </c>
      <c r="B837" s="111" t="s">
        <v>1654</v>
      </c>
      <c r="C837" s="233" t="s">
        <v>1653</v>
      </c>
      <c r="D837" s="141">
        <v>0</v>
      </c>
      <c r="E837" s="141"/>
      <c r="F837" s="195" t="str">
        <f t="shared" si="169"/>
        <v>-</v>
      </c>
    </row>
    <row r="838" ht="12.75" customHeight="1" spans="1:6">
      <c r="A838" s="110" t="s">
        <v>1655</v>
      </c>
      <c r="B838" s="111" t="s">
        <v>1656</v>
      </c>
      <c r="C838" s="233" t="s">
        <v>1655</v>
      </c>
      <c r="D838" s="141">
        <v>0</v>
      </c>
      <c r="E838" s="141"/>
      <c r="F838" s="195" t="str">
        <f t="shared" si="169"/>
        <v>-</v>
      </c>
    </row>
    <row r="839" ht="12.75" customHeight="1" spans="1:6">
      <c r="A839" s="108" t="s">
        <v>1657</v>
      </c>
      <c r="B839" s="109" t="s">
        <v>1658</v>
      </c>
      <c r="C839" s="232" t="s">
        <v>1657</v>
      </c>
      <c r="D839" s="140">
        <v>0</v>
      </c>
      <c r="E839" s="140"/>
      <c r="F839" s="163" t="str">
        <f t="shared" si="169"/>
        <v>-</v>
      </c>
    </row>
    <row r="840" ht="12.75" customHeight="1" spans="1:6">
      <c r="A840" s="108" t="s">
        <v>1659</v>
      </c>
      <c r="B840" s="109" t="s">
        <v>1660</v>
      </c>
      <c r="C840" s="232" t="s">
        <v>1659</v>
      </c>
      <c r="D840" s="140">
        <v>0</v>
      </c>
      <c r="E840" s="140"/>
      <c r="F840" s="163" t="str">
        <f t="shared" si="169"/>
        <v>-</v>
      </c>
    </row>
    <row r="841" ht="12.75" customHeight="1" spans="1:6">
      <c r="A841" s="108" t="s">
        <v>1661</v>
      </c>
      <c r="B841" s="109" t="s">
        <v>1662</v>
      </c>
      <c r="C841" s="232" t="s">
        <v>1661</v>
      </c>
      <c r="D841" s="140">
        <v>0</v>
      </c>
      <c r="E841" s="140"/>
      <c r="F841" s="163" t="str">
        <f t="shared" si="169"/>
        <v>-</v>
      </c>
    </row>
    <row r="842" ht="12.75" customHeight="1" spans="1:6">
      <c r="A842" s="108" t="s">
        <v>1663</v>
      </c>
      <c r="B842" s="109" t="s">
        <v>1664</v>
      </c>
      <c r="C842" s="232" t="s">
        <v>1663</v>
      </c>
      <c r="D842" s="140">
        <v>0</v>
      </c>
      <c r="E842" s="140"/>
      <c r="F842" s="163" t="str">
        <f t="shared" si="169"/>
        <v>-</v>
      </c>
    </row>
    <row r="843" ht="12.75" customHeight="1" spans="1:6">
      <c r="A843" s="108" t="s">
        <v>1665</v>
      </c>
      <c r="B843" s="109" t="s">
        <v>1666</v>
      </c>
      <c r="C843" s="232" t="s">
        <v>1665</v>
      </c>
      <c r="D843" s="140">
        <v>0</v>
      </c>
      <c r="E843" s="140"/>
      <c r="F843" s="163" t="str">
        <f t="shared" si="169"/>
        <v>-</v>
      </c>
    </row>
    <row r="844" ht="12.75" customHeight="1" spans="1:6">
      <c r="A844" s="108" t="s">
        <v>1667</v>
      </c>
      <c r="B844" s="109" t="s">
        <v>1668</v>
      </c>
      <c r="C844" s="232" t="s">
        <v>1667</v>
      </c>
      <c r="D844" s="140">
        <v>0</v>
      </c>
      <c r="E844" s="140"/>
      <c r="F844" s="163" t="str">
        <f t="shared" si="169"/>
        <v>-</v>
      </c>
    </row>
    <row r="845" ht="12.75" customHeight="1" spans="1:6">
      <c r="A845" s="108" t="s">
        <v>1669</v>
      </c>
      <c r="B845" s="109" t="s">
        <v>1670</v>
      </c>
      <c r="C845" s="232" t="s">
        <v>1669</v>
      </c>
      <c r="D845" s="140">
        <v>0</v>
      </c>
      <c r="E845" s="140"/>
      <c r="F845" s="163" t="str">
        <f t="shared" si="169"/>
        <v>-</v>
      </c>
    </row>
    <row r="846" ht="12.75" customHeight="1" spans="1:6">
      <c r="A846" s="108">
        <v>37215</v>
      </c>
      <c r="B846" s="109" t="s">
        <v>1671</v>
      </c>
      <c r="C846" s="232" t="s">
        <v>1672</v>
      </c>
      <c r="D846" s="140">
        <v>0</v>
      </c>
      <c r="E846" s="140"/>
      <c r="F846" s="163" t="str">
        <f t="shared" si="169"/>
        <v>-</v>
      </c>
    </row>
    <row r="847" ht="24" spans="1:6">
      <c r="A847" s="108">
        <v>37216</v>
      </c>
      <c r="B847" s="162" t="s">
        <v>1673</v>
      </c>
      <c r="C847" s="232" t="s">
        <v>1674</v>
      </c>
      <c r="D847" s="140">
        <v>0</v>
      </c>
      <c r="E847" s="140"/>
      <c r="F847" s="163" t="str">
        <f t="shared" si="169"/>
        <v>-</v>
      </c>
    </row>
    <row r="848" ht="12.75" customHeight="1" spans="1:6">
      <c r="A848" s="108">
        <v>37217</v>
      </c>
      <c r="B848" s="109" t="s">
        <v>1675</v>
      </c>
      <c r="C848" s="232" t="s">
        <v>1676</v>
      </c>
      <c r="D848" s="140">
        <v>0</v>
      </c>
      <c r="E848" s="140"/>
      <c r="F848" s="163" t="str">
        <f t="shared" si="169"/>
        <v>-</v>
      </c>
    </row>
    <row r="849" ht="12.75" customHeight="1" spans="1:6">
      <c r="A849" s="108">
        <v>37218</v>
      </c>
      <c r="B849" s="109" t="s">
        <v>1677</v>
      </c>
      <c r="C849" s="232" t="s">
        <v>1678</v>
      </c>
      <c r="D849" s="140">
        <v>0</v>
      </c>
      <c r="E849" s="140"/>
      <c r="F849" s="163" t="str">
        <f t="shared" si="169"/>
        <v>-</v>
      </c>
    </row>
    <row r="850" ht="12.75" customHeight="1" spans="1:6">
      <c r="A850" s="108">
        <v>37219</v>
      </c>
      <c r="B850" s="109" t="s">
        <v>1679</v>
      </c>
      <c r="C850" s="232" t="s">
        <v>1680</v>
      </c>
      <c r="D850" s="140">
        <v>0</v>
      </c>
      <c r="E850" s="140"/>
      <c r="F850" s="163" t="str">
        <f t="shared" si="169"/>
        <v>-</v>
      </c>
    </row>
    <row r="851" ht="12.75" customHeight="1" spans="1:6">
      <c r="A851" s="108">
        <v>37221</v>
      </c>
      <c r="B851" s="109" t="s">
        <v>1681</v>
      </c>
      <c r="C851" s="232" t="s">
        <v>1682</v>
      </c>
      <c r="D851" s="140">
        <v>0</v>
      </c>
      <c r="E851" s="140"/>
      <c r="F851" s="163" t="str">
        <f t="shared" si="169"/>
        <v>-</v>
      </c>
    </row>
    <row r="852" ht="12.75" customHeight="1" spans="1:6">
      <c r="A852" s="108" t="s">
        <v>1683</v>
      </c>
      <c r="B852" s="109" t="s">
        <v>1660</v>
      </c>
      <c r="C852" s="232" t="s">
        <v>1683</v>
      </c>
      <c r="D852" s="140">
        <v>0</v>
      </c>
      <c r="E852" s="140"/>
      <c r="F852" s="163" t="str">
        <f t="shared" si="169"/>
        <v>-</v>
      </c>
    </row>
    <row r="853" ht="12.75" customHeight="1" spans="1:6">
      <c r="A853" s="108" t="s">
        <v>1684</v>
      </c>
      <c r="B853" s="109" t="s">
        <v>1685</v>
      </c>
      <c r="C853" s="232" t="s">
        <v>1684</v>
      </c>
      <c r="D853" s="140">
        <v>0</v>
      </c>
      <c r="E853" s="140"/>
      <c r="F853" s="163" t="str">
        <f t="shared" si="169"/>
        <v>-</v>
      </c>
    </row>
    <row r="854" ht="12.75" customHeight="1" spans="1:6">
      <c r="A854" s="108" t="s">
        <v>1686</v>
      </c>
      <c r="B854" s="109" t="s">
        <v>1687</v>
      </c>
      <c r="C854" s="232" t="s">
        <v>1686</v>
      </c>
      <c r="D854" s="140">
        <v>0</v>
      </c>
      <c r="E854" s="140"/>
      <c r="F854" s="163" t="str">
        <f t="shared" si="169"/>
        <v>-</v>
      </c>
    </row>
    <row r="855" ht="12.75" customHeight="1" spans="1:6">
      <c r="A855" s="108" t="s">
        <v>1688</v>
      </c>
      <c r="B855" s="109" t="s">
        <v>1689</v>
      </c>
      <c r="C855" s="232" t="s">
        <v>1688</v>
      </c>
      <c r="D855" s="140">
        <v>0</v>
      </c>
      <c r="E855" s="140"/>
      <c r="F855" s="163" t="str">
        <f t="shared" si="169"/>
        <v>-</v>
      </c>
    </row>
    <row r="856" ht="12.75" customHeight="1" spans="1:6">
      <c r="A856" s="108">
        <v>38117</v>
      </c>
      <c r="B856" s="109" t="s">
        <v>1690</v>
      </c>
      <c r="C856" s="232" t="s">
        <v>1691</v>
      </c>
      <c r="D856" s="140">
        <v>0</v>
      </c>
      <c r="E856" s="140"/>
      <c r="F856" s="163" t="str">
        <f t="shared" si="169"/>
        <v>-</v>
      </c>
    </row>
    <row r="857" ht="12.75" customHeight="1" spans="1:6">
      <c r="A857" s="108">
        <v>38612</v>
      </c>
      <c r="B857" s="109" t="s">
        <v>1692</v>
      </c>
      <c r="C857" s="232" t="s">
        <v>1693</v>
      </c>
      <c r="D857" s="140">
        <v>0</v>
      </c>
      <c r="E857" s="140"/>
      <c r="F857" s="163" t="str">
        <f t="shared" si="169"/>
        <v>-</v>
      </c>
    </row>
    <row r="858" ht="12.75" customHeight="1" spans="1:6">
      <c r="A858" s="108">
        <v>38613</v>
      </c>
      <c r="B858" s="109" t="s">
        <v>1694</v>
      </c>
      <c r="C858" s="232" t="s">
        <v>1695</v>
      </c>
      <c r="D858" s="140">
        <v>0</v>
      </c>
      <c r="E858" s="140"/>
      <c r="F858" s="163" t="str">
        <f t="shared" si="169"/>
        <v>-</v>
      </c>
    </row>
    <row r="859" ht="12.75" customHeight="1" spans="1:6">
      <c r="A859" s="108">
        <v>38614</v>
      </c>
      <c r="B859" s="109" t="s">
        <v>1696</v>
      </c>
      <c r="C859" s="232" t="s">
        <v>1697</v>
      </c>
      <c r="D859" s="140">
        <v>0</v>
      </c>
      <c r="E859" s="140"/>
      <c r="F859" s="163" t="str">
        <f t="shared" si="169"/>
        <v>-</v>
      </c>
    </row>
    <row r="860" ht="12.75" customHeight="1" spans="1:6">
      <c r="A860" s="108">
        <v>38615</v>
      </c>
      <c r="B860" s="109" t="s">
        <v>1698</v>
      </c>
      <c r="C860" s="232" t="s">
        <v>1699</v>
      </c>
      <c r="D860" s="140">
        <v>0</v>
      </c>
      <c r="E860" s="140"/>
      <c r="F860" s="163" t="str">
        <f t="shared" si="169"/>
        <v>-</v>
      </c>
    </row>
    <row r="861" ht="12.75" customHeight="1" spans="1:6">
      <c r="A861" s="108">
        <v>38622</v>
      </c>
      <c r="B861" s="109" t="s">
        <v>1700</v>
      </c>
      <c r="C861" s="232" t="s">
        <v>1701</v>
      </c>
      <c r="D861" s="140">
        <v>0</v>
      </c>
      <c r="E861" s="140"/>
      <c r="F861" s="163" t="str">
        <f t="shared" si="169"/>
        <v>-</v>
      </c>
    </row>
    <row r="862" ht="12.75" customHeight="1" spans="1:6">
      <c r="A862" s="108">
        <v>38623</v>
      </c>
      <c r="B862" s="109" t="s">
        <v>1702</v>
      </c>
      <c r="C862" s="232" t="s">
        <v>1703</v>
      </c>
      <c r="D862" s="140">
        <v>0</v>
      </c>
      <c r="E862" s="140"/>
      <c r="F862" s="163" t="str">
        <f t="shared" si="169"/>
        <v>-</v>
      </c>
    </row>
    <row r="863" ht="12.75" customHeight="1" spans="1:6">
      <c r="A863" s="108">
        <v>38624</v>
      </c>
      <c r="B863" s="109" t="s">
        <v>1704</v>
      </c>
      <c r="C863" s="232" t="s">
        <v>1705</v>
      </c>
      <c r="D863" s="140">
        <v>0</v>
      </c>
      <c r="E863" s="140"/>
      <c r="F863" s="163" t="str">
        <f t="shared" si="169"/>
        <v>-</v>
      </c>
    </row>
    <row r="864" ht="12.75" customHeight="1" spans="1:6">
      <c r="A864" s="108">
        <v>38625</v>
      </c>
      <c r="B864" s="109" t="s">
        <v>1706</v>
      </c>
      <c r="C864" s="232" t="s">
        <v>1707</v>
      </c>
      <c r="D864" s="140">
        <v>0</v>
      </c>
      <c r="E864" s="140"/>
      <c r="F864" s="163" t="str">
        <f t="shared" si="169"/>
        <v>-</v>
      </c>
    </row>
    <row r="865" ht="12.75" customHeight="1" spans="1:6">
      <c r="A865" s="108" t="s">
        <v>1708</v>
      </c>
      <c r="B865" s="109" t="s">
        <v>1709</v>
      </c>
      <c r="C865" s="232" t="s">
        <v>1708</v>
      </c>
      <c r="D865" s="140">
        <v>0</v>
      </c>
      <c r="E865" s="140"/>
      <c r="F865" s="163" t="str">
        <f t="shared" si="169"/>
        <v>-</v>
      </c>
    </row>
    <row r="866" ht="12.75" customHeight="1" spans="1:6">
      <c r="A866" s="108">
        <v>38631</v>
      </c>
      <c r="B866" s="109" t="s">
        <v>1710</v>
      </c>
      <c r="C866" s="232" t="s">
        <v>1711</v>
      </c>
      <c r="D866" s="140">
        <v>0</v>
      </c>
      <c r="E866" s="140"/>
      <c r="F866" s="163" t="str">
        <f t="shared" si="169"/>
        <v>-</v>
      </c>
    </row>
    <row r="867" ht="12.75" customHeight="1" spans="1:6">
      <c r="A867" s="108">
        <v>38632</v>
      </c>
      <c r="B867" s="109" t="s">
        <v>1712</v>
      </c>
      <c r="C867" s="232" t="s">
        <v>1713</v>
      </c>
      <c r="D867" s="140">
        <v>0</v>
      </c>
      <c r="E867" s="140"/>
      <c r="F867" s="163" t="str">
        <f t="shared" si="169"/>
        <v>-</v>
      </c>
    </row>
    <row r="868" ht="12.75" customHeight="1" spans="1:6">
      <c r="A868" s="108">
        <v>38641</v>
      </c>
      <c r="B868" s="109" t="s">
        <v>1714</v>
      </c>
      <c r="C868" s="232" t="s">
        <v>1715</v>
      </c>
      <c r="D868" s="140">
        <v>0</v>
      </c>
      <c r="E868" s="140"/>
      <c r="F868" s="163" t="str">
        <f t="shared" si="169"/>
        <v>-</v>
      </c>
    </row>
    <row r="869" ht="12.75" customHeight="1" spans="1:6">
      <c r="A869" s="108" t="s">
        <v>1716</v>
      </c>
      <c r="B869" s="109" t="s">
        <v>1717</v>
      </c>
      <c r="C869" s="232" t="s">
        <v>1716</v>
      </c>
      <c r="D869" s="140">
        <v>0</v>
      </c>
      <c r="E869" s="140"/>
      <c r="F869" s="163" t="str">
        <f t="shared" si="169"/>
        <v>-</v>
      </c>
    </row>
    <row r="870" ht="24" spans="1:6">
      <c r="A870" s="108" t="s">
        <v>1718</v>
      </c>
      <c r="B870" s="109" t="s">
        <v>1719</v>
      </c>
      <c r="C870" s="232" t="s">
        <v>1718</v>
      </c>
      <c r="D870" s="140">
        <v>0</v>
      </c>
      <c r="E870" s="140"/>
      <c r="F870" s="163" t="str">
        <f t="shared" si="169"/>
        <v>-</v>
      </c>
    </row>
    <row r="871" ht="24" spans="1:6">
      <c r="A871" s="108" t="s">
        <v>1720</v>
      </c>
      <c r="B871" s="109" t="s">
        <v>1721</v>
      </c>
      <c r="C871" s="232" t="s">
        <v>1720</v>
      </c>
      <c r="D871" s="140">
        <v>0</v>
      </c>
      <c r="E871" s="140"/>
      <c r="F871" s="163" t="str">
        <f t="shared" si="169"/>
        <v>-</v>
      </c>
    </row>
    <row r="872" ht="12.75" customHeight="1" spans="1:6">
      <c r="A872" s="108" t="s">
        <v>1722</v>
      </c>
      <c r="B872" s="109" t="s">
        <v>1723</v>
      </c>
      <c r="C872" s="232" t="s">
        <v>1722</v>
      </c>
      <c r="D872" s="140">
        <v>0</v>
      </c>
      <c r="E872" s="140"/>
      <c r="F872" s="163" t="str">
        <f t="shared" si="169"/>
        <v>-</v>
      </c>
    </row>
    <row r="873" ht="24" spans="1:6">
      <c r="A873" s="108">
        <v>81212</v>
      </c>
      <c r="B873" s="109" t="s">
        <v>1724</v>
      </c>
      <c r="C873" s="232" t="s">
        <v>1725</v>
      </c>
      <c r="D873" s="140">
        <v>0</v>
      </c>
      <c r="E873" s="140"/>
      <c r="F873" s="163" t="str">
        <f t="shared" si="169"/>
        <v>-</v>
      </c>
    </row>
    <row r="874" ht="12.75" customHeight="1" spans="1:6">
      <c r="A874" s="108">
        <v>81322</v>
      </c>
      <c r="B874" s="109" t="s">
        <v>1726</v>
      </c>
      <c r="C874" s="232" t="s">
        <v>1727</v>
      </c>
      <c r="D874" s="140">
        <v>0</v>
      </c>
      <c r="E874" s="140"/>
      <c r="F874" s="163" t="str">
        <f t="shared" si="169"/>
        <v>-</v>
      </c>
    </row>
    <row r="875" ht="24" spans="1:6">
      <c r="A875" s="108">
        <v>81332</v>
      </c>
      <c r="B875" s="109" t="s">
        <v>1728</v>
      </c>
      <c r="C875" s="232" t="s">
        <v>1729</v>
      </c>
      <c r="D875" s="140">
        <v>0</v>
      </c>
      <c r="E875" s="140"/>
      <c r="F875" s="163" t="str">
        <f t="shared" si="169"/>
        <v>-</v>
      </c>
    </row>
    <row r="876" ht="24" spans="1:6">
      <c r="A876" s="108">
        <v>81342</v>
      </c>
      <c r="B876" s="109" t="s">
        <v>1730</v>
      </c>
      <c r="C876" s="232" t="s">
        <v>1731</v>
      </c>
      <c r="D876" s="140">
        <v>0</v>
      </c>
      <c r="E876" s="140"/>
      <c r="F876" s="163" t="str">
        <f t="shared" si="169"/>
        <v>-</v>
      </c>
    </row>
    <row r="877" ht="12.75" customHeight="1" spans="1:6">
      <c r="A877" s="108">
        <v>81411</v>
      </c>
      <c r="B877" s="109" t="s">
        <v>1732</v>
      </c>
      <c r="C877" s="232" t="s">
        <v>1733</v>
      </c>
      <c r="D877" s="140">
        <v>0</v>
      </c>
      <c r="E877" s="140"/>
      <c r="F877" s="163" t="str">
        <f t="shared" si="169"/>
        <v>-</v>
      </c>
    </row>
    <row r="878" ht="12.75" customHeight="1" spans="1:6">
      <c r="A878" s="108">
        <v>81412</v>
      </c>
      <c r="B878" s="109" t="s">
        <v>1734</v>
      </c>
      <c r="C878" s="232" t="s">
        <v>1735</v>
      </c>
      <c r="D878" s="140">
        <v>0</v>
      </c>
      <c r="E878" s="140"/>
      <c r="F878" s="163" t="str">
        <f t="shared" si="169"/>
        <v>-</v>
      </c>
    </row>
    <row r="879" ht="24" spans="1:6">
      <c r="A879" s="108">
        <v>81532</v>
      </c>
      <c r="B879" s="162" t="s">
        <v>1736</v>
      </c>
      <c r="C879" s="232" t="s">
        <v>1737</v>
      </c>
      <c r="D879" s="140">
        <v>0</v>
      </c>
      <c r="E879" s="140"/>
      <c r="F879" s="163" t="str">
        <f t="shared" si="169"/>
        <v>-</v>
      </c>
    </row>
    <row r="880" ht="24" spans="1:6">
      <c r="A880" s="108">
        <v>81542</v>
      </c>
      <c r="B880" s="162" t="s">
        <v>1738</v>
      </c>
      <c r="C880" s="232" t="s">
        <v>1739</v>
      </c>
      <c r="D880" s="140">
        <v>0</v>
      </c>
      <c r="E880" s="140"/>
      <c r="F880" s="163" t="str">
        <f t="shared" si="169"/>
        <v>-</v>
      </c>
    </row>
    <row r="881" ht="24" spans="1:6">
      <c r="A881" s="108">
        <v>81552</v>
      </c>
      <c r="B881" s="109" t="s">
        <v>1740</v>
      </c>
      <c r="C881" s="232" t="s">
        <v>1741</v>
      </c>
      <c r="D881" s="140">
        <v>0</v>
      </c>
      <c r="E881" s="140"/>
      <c r="F881" s="163" t="str">
        <f t="shared" si="169"/>
        <v>-</v>
      </c>
    </row>
    <row r="882" ht="24" spans="1:6">
      <c r="A882" s="108">
        <v>81631</v>
      </c>
      <c r="B882" s="162" t="s">
        <v>1742</v>
      </c>
      <c r="C882" s="232" t="s">
        <v>1743</v>
      </c>
      <c r="D882" s="140">
        <v>0</v>
      </c>
      <c r="E882" s="140"/>
      <c r="F882" s="163" t="str">
        <f t="shared" si="169"/>
        <v>-</v>
      </c>
    </row>
    <row r="883" ht="24" spans="1:6">
      <c r="A883" s="108">
        <v>81632</v>
      </c>
      <c r="B883" s="109" t="s">
        <v>1744</v>
      </c>
      <c r="C883" s="232" t="s">
        <v>1745</v>
      </c>
      <c r="D883" s="140">
        <v>0</v>
      </c>
      <c r="E883" s="140"/>
      <c r="F883" s="163" t="str">
        <f t="shared" si="169"/>
        <v>-</v>
      </c>
    </row>
    <row r="884" ht="12.75" customHeight="1" spans="1:6">
      <c r="A884" s="108">
        <v>81641</v>
      </c>
      <c r="B884" s="109" t="s">
        <v>1746</v>
      </c>
      <c r="C884" s="232" t="s">
        <v>1747</v>
      </c>
      <c r="D884" s="140">
        <v>0</v>
      </c>
      <c r="E884" s="140"/>
      <c r="F884" s="163" t="str">
        <f t="shared" si="169"/>
        <v>-</v>
      </c>
    </row>
    <row r="885" ht="12.75" customHeight="1" spans="1:6">
      <c r="A885" s="108">
        <v>81642</v>
      </c>
      <c r="B885" s="109" t="s">
        <v>1748</v>
      </c>
      <c r="C885" s="232" t="s">
        <v>1749</v>
      </c>
      <c r="D885" s="140">
        <v>0</v>
      </c>
      <c r="E885" s="140"/>
      <c r="F885" s="163" t="str">
        <f t="shared" si="169"/>
        <v>-</v>
      </c>
    </row>
    <row r="886" ht="12.75" customHeight="1" spans="1:6">
      <c r="A886" s="108">
        <v>81711</v>
      </c>
      <c r="B886" s="109" t="s">
        <v>1750</v>
      </c>
      <c r="C886" s="232" t="s">
        <v>1751</v>
      </c>
      <c r="D886" s="140">
        <v>0</v>
      </c>
      <c r="E886" s="140"/>
      <c r="F886" s="163" t="str">
        <f t="shared" si="169"/>
        <v>-</v>
      </c>
    </row>
    <row r="887" ht="12.75" customHeight="1" spans="1:6">
      <c r="A887" s="108">
        <v>81712</v>
      </c>
      <c r="B887" s="109" t="s">
        <v>1752</v>
      </c>
      <c r="C887" s="232" t="s">
        <v>1753</v>
      </c>
      <c r="D887" s="140">
        <v>0</v>
      </c>
      <c r="E887" s="140"/>
      <c r="F887" s="163" t="str">
        <f t="shared" si="169"/>
        <v>-</v>
      </c>
    </row>
    <row r="888" ht="12.75" customHeight="1" spans="1:6">
      <c r="A888" s="108">
        <v>81721</v>
      </c>
      <c r="B888" s="109" t="s">
        <v>1754</v>
      </c>
      <c r="C888" s="232" t="s">
        <v>1755</v>
      </c>
      <c r="D888" s="140">
        <v>0</v>
      </c>
      <c r="E888" s="140"/>
      <c r="F888" s="163" t="str">
        <f t="shared" si="169"/>
        <v>-</v>
      </c>
    </row>
    <row r="889" ht="12.75" customHeight="1" spans="1:6">
      <c r="A889" s="108">
        <v>81722</v>
      </c>
      <c r="B889" s="109" t="s">
        <v>1756</v>
      </c>
      <c r="C889" s="232" t="s">
        <v>1757</v>
      </c>
      <c r="D889" s="140">
        <v>0</v>
      </c>
      <c r="E889" s="140"/>
      <c r="F889" s="163" t="str">
        <f t="shared" si="169"/>
        <v>-</v>
      </c>
    </row>
    <row r="890" ht="12.75" customHeight="1" spans="1:6">
      <c r="A890" s="108">
        <v>81731</v>
      </c>
      <c r="B890" s="109" t="s">
        <v>1758</v>
      </c>
      <c r="C890" s="232" t="s">
        <v>1759</v>
      </c>
      <c r="D890" s="140">
        <v>0</v>
      </c>
      <c r="E890" s="140"/>
      <c r="F890" s="163" t="str">
        <f t="shared" si="169"/>
        <v>-</v>
      </c>
    </row>
    <row r="891" ht="12.75" customHeight="1" spans="1:6">
      <c r="A891" s="108">
        <v>81732</v>
      </c>
      <c r="B891" s="109" t="s">
        <v>1760</v>
      </c>
      <c r="C891" s="232" t="s">
        <v>1761</v>
      </c>
      <c r="D891" s="140">
        <v>0</v>
      </c>
      <c r="E891" s="140"/>
      <c r="F891" s="163" t="str">
        <f t="shared" si="169"/>
        <v>-</v>
      </c>
    </row>
    <row r="892" ht="12.75" customHeight="1" spans="1:6">
      <c r="A892" s="108">
        <v>81741</v>
      </c>
      <c r="B892" s="109" t="s">
        <v>1762</v>
      </c>
      <c r="C892" s="232" t="s">
        <v>1763</v>
      </c>
      <c r="D892" s="140">
        <v>0</v>
      </c>
      <c r="E892" s="140"/>
      <c r="F892" s="163" t="str">
        <f t="shared" si="169"/>
        <v>-</v>
      </c>
    </row>
    <row r="893" ht="12.75" customHeight="1" spans="1:6">
      <c r="A893" s="108">
        <v>81742</v>
      </c>
      <c r="B893" s="109" t="s">
        <v>1764</v>
      </c>
      <c r="C893" s="232" t="s">
        <v>1765</v>
      </c>
      <c r="D893" s="140">
        <v>0</v>
      </c>
      <c r="E893" s="140"/>
      <c r="F893" s="163" t="str">
        <f t="shared" si="169"/>
        <v>-</v>
      </c>
    </row>
    <row r="894" ht="12.75" customHeight="1" spans="1:6">
      <c r="A894" s="108">
        <v>81751</v>
      </c>
      <c r="B894" s="109" t="s">
        <v>1766</v>
      </c>
      <c r="C894" s="232" t="s">
        <v>1767</v>
      </c>
      <c r="D894" s="140">
        <v>0</v>
      </c>
      <c r="E894" s="140"/>
      <c r="F894" s="163" t="str">
        <f t="shared" si="169"/>
        <v>-</v>
      </c>
    </row>
    <row r="895" ht="12.75" customHeight="1" spans="1:6">
      <c r="A895" s="108">
        <v>81752</v>
      </c>
      <c r="B895" s="109" t="s">
        <v>1768</v>
      </c>
      <c r="C895" s="232" t="s">
        <v>1769</v>
      </c>
      <c r="D895" s="140">
        <v>0</v>
      </c>
      <c r="E895" s="140"/>
      <c r="F895" s="163" t="str">
        <f t="shared" si="169"/>
        <v>-</v>
      </c>
    </row>
    <row r="896" ht="24" spans="1:6">
      <c r="A896" s="110">
        <v>81761</v>
      </c>
      <c r="B896" s="197" t="s">
        <v>1770</v>
      </c>
      <c r="C896" s="233" t="s">
        <v>1771</v>
      </c>
      <c r="D896" s="141">
        <v>0</v>
      </c>
      <c r="E896" s="141"/>
      <c r="F896" s="195" t="str">
        <f t="shared" si="169"/>
        <v>-</v>
      </c>
    </row>
    <row r="897" ht="24" spans="1:6">
      <c r="A897" s="110">
        <v>81762</v>
      </c>
      <c r="B897" s="197" t="s">
        <v>1772</v>
      </c>
      <c r="C897" s="233" t="s">
        <v>1773</v>
      </c>
      <c r="D897" s="141">
        <v>0</v>
      </c>
      <c r="E897" s="141"/>
      <c r="F897" s="195" t="str">
        <f t="shared" si="169"/>
        <v>-</v>
      </c>
    </row>
    <row r="898" ht="12.75" spans="1:6">
      <c r="A898" s="110">
        <v>81771</v>
      </c>
      <c r="B898" s="111" t="s">
        <v>1774</v>
      </c>
      <c r="C898" s="233" t="s">
        <v>1775</v>
      </c>
      <c r="D898" s="141">
        <v>0</v>
      </c>
      <c r="E898" s="141"/>
      <c r="F898" s="195" t="str">
        <f t="shared" si="169"/>
        <v>-</v>
      </c>
    </row>
    <row r="899" ht="12.75" spans="1:6">
      <c r="A899" s="110">
        <v>81772</v>
      </c>
      <c r="B899" s="111" t="s">
        <v>1776</v>
      </c>
      <c r="C899" s="233" t="s">
        <v>1777</v>
      </c>
      <c r="D899" s="141">
        <v>0</v>
      </c>
      <c r="E899" s="141"/>
      <c r="F899" s="195" t="str">
        <f t="shared" si="169"/>
        <v>-</v>
      </c>
    </row>
    <row r="900" ht="12.75" customHeight="1" spans="1:6">
      <c r="A900" s="110">
        <v>82412</v>
      </c>
      <c r="B900" s="111" t="s">
        <v>1778</v>
      </c>
      <c r="C900" s="233" t="s">
        <v>1779</v>
      </c>
      <c r="D900" s="141">
        <v>0</v>
      </c>
      <c r="E900" s="141"/>
      <c r="F900" s="195" t="str">
        <f t="shared" si="169"/>
        <v>-</v>
      </c>
    </row>
    <row r="901" ht="12.75" customHeight="1" spans="1:6">
      <c r="A901" s="110">
        <v>84132</v>
      </c>
      <c r="B901" s="111" t="s">
        <v>1780</v>
      </c>
      <c r="C901" s="233" t="s">
        <v>1781</v>
      </c>
      <c r="D901" s="141">
        <v>0</v>
      </c>
      <c r="E901" s="141"/>
      <c r="F901" s="195" t="str">
        <f t="shared" si="169"/>
        <v>-</v>
      </c>
    </row>
    <row r="902" ht="12.75" customHeight="1" spans="1:6">
      <c r="A902" s="110">
        <v>84142</v>
      </c>
      <c r="B902" s="111" t="s">
        <v>1782</v>
      </c>
      <c r="C902" s="233" t="s">
        <v>1783</v>
      </c>
      <c r="D902" s="141">
        <v>0</v>
      </c>
      <c r="E902" s="141"/>
      <c r="F902" s="195" t="str">
        <f t="shared" si="169"/>
        <v>-</v>
      </c>
    </row>
    <row r="903" ht="12.75" customHeight="1" spans="1:6">
      <c r="A903" s="110">
        <v>84152</v>
      </c>
      <c r="B903" s="111" t="s">
        <v>1784</v>
      </c>
      <c r="C903" s="233" t="s">
        <v>1785</v>
      </c>
      <c r="D903" s="141">
        <v>0</v>
      </c>
      <c r="E903" s="141"/>
      <c r="F903" s="195" t="str">
        <f t="shared" si="169"/>
        <v>-</v>
      </c>
    </row>
    <row r="904" ht="12.75" customHeight="1" spans="1:6">
      <c r="A904" s="110">
        <v>84162</v>
      </c>
      <c r="B904" s="111" t="s">
        <v>1786</v>
      </c>
      <c r="C904" s="233" t="s">
        <v>1787</v>
      </c>
      <c r="D904" s="141">
        <v>0</v>
      </c>
      <c r="E904" s="141"/>
      <c r="F904" s="195" t="str">
        <f t="shared" si="169"/>
        <v>-</v>
      </c>
    </row>
    <row r="905" ht="12.75" customHeight="1" spans="1:6">
      <c r="A905" s="110">
        <v>84221</v>
      </c>
      <c r="B905" s="111" t="s">
        <v>1788</v>
      </c>
      <c r="C905" s="233" t="s">
        <v>1789</v>
      </c>
      <c r="D905" s="141">
        <v>0</v>
      </c>
      <c r="E905" s="141"/>
      <c r="F905" s="195" t="str">
        <f t="shared" si="169"/>
        <v>-</v>
      </c>
    </row>
    <row r="906" ht="12.75" customHeight="1" spans="1:6">
      <c r="A906" s="110">
        <v>84222</v>
      </c>
      <c r="B906" s="111" t="s">
        <v>1790</v>
      </c>
      <c r="C906" s="233" t="s">
        <v>1791</v>
      </c>
      <c r="D906" s="141">
        <v>0</v>
      </c>
      <c r="E906" s="141"/>
      <c r="F906" s="195" t="str">
        <f t="shared" si="169"/>
        <v>-</v>
      </c>
    </row>
    <row r="907" ht="12.75" customHeight="1" spans="1:6">
      <c r="A907" s="110" t="s">
        <v>1792</v>
      </c>
      <c r="B907" s="111" t="s">
        <v>1793</v>
      </c>
      <c r="C907" s="233" t="s">
        <v>1792</v>
      </c>
      <c r="D907" s="141">
        <v>0</v>
      </c>
      <c r="E907" s="141"/>
      <c r="F907" s="195" t="str">
        <f t="shared" si="169"/>
        <v>-</v>
      </c>
    </row>
    <row r="908" ht="12.75" customHeight="1" spans="1:6">
      <c r="A908" s="110">
        <v>84232</v>
      </c>
      <c r="B908" s="111" t="s">
        <v>1794</v>
      </c>
      <c r="C908" s="233" t="s">
        <v>1795</v>
      </c>
      <c r="D908" s="141">
        <v>0</v>
      </c>
      <c r="E908" s="141"/>
      <c r="F908" s="195" t="str">
        <f t="shared" si="169"/>
        <v>-</v>
      </c>
    </row>
    <row r="909" ht="24" spans="1:6">
      <c r="A909" s="110">
        <v>84242</v>
      </c>
      <c r="B909" s="111" t="s">
        <v>1796</v>
      </c>
      <c r="C909" s="233" t="s">
        <v>1797</v>
      </c>
      <c r="D909" s="141">
        <v>0</v>
      </c>
      <c r="E909" s="141"/>
      <c r="F909" s="195" t="str">
        <f t="shared" si="169"/>
        <v>-</v>
      </c>
    </row>
    <row r="910" ht="12.75" spans="1:6">
      <c r="A910" s="110" t="s">
        <v>1798</v>
      </c>
      <c r="B910" s="111" t="s">
        <v>1799</v>
      </c>
      <c r="C910" s="233" t="s">
        <v>1798</v>
      </c>
      <c r="D910" s="141">
        <v>0</v>
      </c>
      <c r="E910" s="141"/>
      <c r="F910" s="195" t="str">
        <f t="shared" si="169"/>
        <v>-</v>
      </c>
    </row>
    <row r="911" ht="12.75" customHeight="1" spans="1:6">
      <c r="A911" s="110">
        <v>84312</v>
      </c>
      <c r="B911" s="111" t="s">
        <v>1800</v>
      </c>
      <c r="C911" s="233" t="s">
        <v>1801</v>
      </c>
      <c r="D911" s="141">
        <v>0</v>
      </c>
      <c r="E911" s="141"/>
      <c r="F911" s="195" t="str">
        <f t="shared" si="169"/>
        <v>-</v>
      </c>
    </row>
    <row r="912" ht="24" spans="1:6">
      <c r="A912" s="110">
        <v>84431</v>
      </c>
      <c r="B912" s="111" t="s">
        <v>1802</v>
      </c>
      <c r="C912" s="233" t="s">
        <v>1803</v>
      </c>
      <c r="D912" s="141">
        <v>0</v>
      </c>
      <c r="E912" s="141"/>
      <c r="F912" s="195" t="str">
        <f t="shared" si="169"/>
        <v>-</v>
      </c>
    </row>
    <row r="913" ht="24" spans="1:6">
      <c r="A913" s="110">
        <v>84432</v>
      </c>
      <c r="B913" s="111" t="s">
        <v>1804</v>
      </c>
      <c r="C913" s="233" t="s">
        <v>1805</v>
      </c>
      <c r="D913" s="141">
        <v>0</v>
      </c>
      <c r="E913" s="141"/>
      <c r="F913" s="195" t="str">
        <f t="shared" si="169"/>
        <v>-</v>
      </c>
    </row>
    <row r="914" ht="24" spans="1:6">
      <c r="A914" s="110" t="s">
        <v>1806</v>
      </c>
      <c r="B914" s="111" t="s">
        <v>1807</v>
      </c>
      <c r="C914" s="233" t="s">
        <v>1806</v>
      </c>
      <c r="D914" s="141">
        <v>0</v>
      </c>
      <c r="E914" s="141"/>
      <c r="F914" s="195" t="str">
        <f t="shared" si="169"/>
        <v>-</v>
      </c>
    </row>
    <row r="915" ht="24" spans="1:6">
      <c r="A915" s="110">
        <v>84442</v>
      </c>
      <c r="B915" s="111" t="s">
        <v>1808</v>
      </c>
      <c r="C915" s="233" t="s">
        <v>1809</v>
      </c>
      <c r="D915" s="141">
        <v>0</v>
      </c>
      <c r="E915" s="141"/>
      <c r="F915" s="195" t="str">
        <f t="shared" si="169"/>
        <v>-</v>
      </c>
    </row>
    <row r="916" ht="24" spans="1:6">
      <c r="A916" s="110">
        <v>84452</v>
      </c>
      <c r="B916" s="197" t="s">
        <v>1810</v>
      </c>
      <c r="C916" s="233" t="s">
        <v>1811</v>
      </c>
      <c r="D916" s="141">
        <v>0</v>
      </c>
      <c r="E916" s="141"/>
      <c r="F916" s="195" t="str">
        <f t="shared" si="169"/>
        <v>-</v>
      </c>
    </row>
    <row r="917" ht="24" spans="1:6">
      <c r="A917" s="110" t="s">
        <v>1812</v>
      </c>
      <c r="B917" s="197" t="s">
        <v>1813</v>
      </c>
      <c r="C917" s="233" t="s">
        <v>1812</v>
      </c>
      <c r="D917" s="141">
        <v>0</v>
      </c>
      <c r="E917" s="141"/>
      <c r="F917" s="195" t="str">
        <f t="shared" si="169"/>
        <v>-</v>
      </c>
    </row>
    <row r="918" ht="12.75" customHeight="1" spans="1:6">
      <c r="A918" s="110">
        <v>84461</v>
      </c>
      <c r="B918" s="111" t="s">
        <v>1814</v>
      </c>
      <c r="C918" s="233" t="s">
        <v>1815</v>
      </c>
      <c r="D918" s="141">
        <v>0</v>
      </c>
      <c r="E918" s="141"/>
      <c r="F918" s="195" t="str">
        <f t="shared" si="169"/>
        <v>-</v>
      </c>
    </row>
    <row r="919" ht="12.75" customHeight="1" spans="1:6">
      <c r="A919" s="110">
        <v>84462</v>
      </c>
      <c r="B919" s="111" t="s">
        <v>1816</v>
      </c>
      <c r="C919" s="233" t="s">
        <v>1817</v>
      </c>
      <c r="D919" s="141">
        <v>0</v>
      </c>
      <c r="E919" s="141"/>
      <c r="F919" s="195" t="str">
        <f t="shared" si="169"/>
        <v>-</v>
      </c>
    </row>
    <row r="920" ht="12.75" customHeight="1" spans="1:6">
      <c r="A920" s="110" t="s">
        <v>1818</v>
      </c>
      <c r="B920" s="111" t="s">
        <v>1819</v>
      </c>
      <c r="C920" s="233" t="s">
        <v>1818</v>
      </c>
      <c r="D920" s="141">
        <v>0</v>
      </c>
      <c r="E920" s="141"/>
      <c r="F920" s="195" t="str">
        <f t="shared" si="169"/>
        <v>-</v>
      </c>
    </row>
    <row r="921" ht="12.75" customHeight="1" spans="1:6">
      <c r="A921" s="110">
        <v>84472</v>
      </c>
      <c r="B921" s="111" t="s">
        <v>1820</v>
      </c>
      <c r="C921" s="233" t="s">
        <v>1821</v>
      </c>
      <c r="D921" s="141">
        <v>0</v>
      </c>
      <c r="E921" s="141"/>
      <c r="F921" s="195" t="str">
        <f t="shared" si="169"/>
        <v>-</v>
      </c>
    </row>
    <row r="922" ht="12.75" customHeight="1" spans="1:6">
      <c r="A922" s="110">
        <v>84482</v>
      </c>
      <c r="B922" s="111" t="s">
        <v>1822</v>
      </c>
      <c r="C922" s="233" t="s">
        <v>1823</v>
      </c>
      <c r="D922" s="141">
        <v>0</v>
      </c>
      <c r="E922" s="141"/>
      <c r="F922" s="195" t="str">
        <f t="shared" si="169"/>
        <v>-</v>
      </c>
    </row>
    <row r="923" ht="12.75" customHeight="1" spans="1:6">
      <c r="A923" s="110" t="s">
        <v>1824</v>
      </c>
      <c r="B923" s="111" t="s">
        <v>1825</v>
      </c>
      <c r="C923" s="233" t="s">
        <v>1824</v>
      </c>
      <c r="D923" s="141">
        <v>0</v>
      </c>
      <c r="E923" s="141"/>
      <c r="F923" s="195" t="str">
        <f t="shared" si="169"/>
        <v>-</v>
      </c>
    </row>
    <row r="924" ht="24" spans="1:6">
      <c r="A924" s="110">
        <v>84532</v>
      </c>
      <c r="B924" s="111" t="s">
        <v>1826</v>
      </c>
      <c r="C924" s="233" t="s">
        <v>1827</v>
      </c>
      <c r="D924" s="141">
        <v>0</v>
      </c>
      <c r="E924" s="141"/>
      <c r="F924" s="195" t="str">
        <f t="shared" si="169"/>
        <v>-</v>
      </c>
    </row>
    <row r="925" ht="12.75" customHeight="1" spans="1:6">
      <c r="A925" s="110">
        <v>84542</v>
      </c>
      <c r="B925" s="111" t="s">
        <v>1828</v>
      </c>
      <c r="C925" s="233" t="s">
        <v>1829</v>
      </c>
      <c r="D925" s="141">
        <v>0</v>
      </c>
      <c r="E925" s="141"/>
      <c r="F925" s="195" t="str">
        <f t="shared" si="169"/>
        <v>-</v>
      </c>
    </row>
    <row r="926" ht="12.75" customHeight="1" spans="1:6">
      <c r="A926" s="110">
        <v>84552</v>
      </c>
      <c r="B926" s="111" t="s">
        <v>1830</v>
      </c>
      <c r="C926" s="233" t="s">
        <v>1831</v>
      </c>
      <c r="D926" s="141">
        <v>0</v>
      </c>
      <c r="E926" s="141"/>
      <c r="F926" s="195" t="str">
        <f t="shared" si="169"/>
        <v>-</v>
      </c>
    </row>
    <row r="927" ht="12.75" customHeight="1" spans="1:6">
      <c r="A927" s="110">
        <v>84711</v>
      </c>
      <c r="B927" s="111" t="s">
        <v>1832</v>
      </c>
      <c r="C927" s="233" t="s">
        <v>1833</v>
      </c>
      <c r="D927" s="141">
        <v>0</v>
      </c>
      <c r="E927" s="141"/>
      <c r="F927" s="195" t="str">
        <f t="shared" si="169"/>
        <v>-</v>
      </c>
    </row>
    <row r="928" ht="12.75" customHeight="1" spans="1:6">
      <c r="A928" s="110">
        <v>84712</v>
      </c>
      <c r="B928" s="111" t="s">
        <v>1834</v>
      </c>
      <c r="C928" s="233" t="s">
        <v>1835</v>
      </c>
      <c r="D928" s="141">
        <v>0</v>
      </c>
      <c r="E928" s="141"/>
      <c r="F928" s="195" t="str">
        <f t="shared" si="169"/>
        <v>-</v>
      </c>
    </row>
    <row r="929" ht="12.75" customHeight="1" spans="1:6">
      <c r="A929" s="108">
        <v>84721</v>
      </c>
      <c r="B929" s="109" t="s">
        <v>1836</v>
      </c>
      <c r="C929" s="232" t="s">
        <v>1837</v>
      </c>
      <c r="D929" s="140">
        <v>0</v>
      </c>
      <c r="E929" s="140"/>
      <c r="F929" s="163" t="str">
        <f t="shared" si="169"/>
        <v>-</v>
      </c>
    </row>
    <row r="930" ht="12.75" customHeight="1" spans="1:6">
      <c r="A930" s="108">
        <v>84722</v>
      </c>
      <c r="B930" s="109" t="s">
        <v>1838</v>
      </c>
      <c r="C930" s="232" t="s">
        <v>1839</v>
      </c>
      <c r="D930" s="140">
        <v>0</v>
      </c>
      <c r="E930" s="140"/>
      <c r="F930" s="163" t="str">
        <f t="shared" si="169"/>
        <v>-</v>
      </c>
    </row>
    <row r="931" ht="12.75" customHeight="1" spans="1:6">
      <c r="A931" s="108">
        <v>84731</v>
      </c>
      <c r="B931" s="109" t="s">
        <v>1840</v>
      </c>
      <c r="C931" s="232" t="s">
        <v>1841</v>
      </c>
      <c r="D931" s="140">
        <v>0</v>
      </c>
      <c r="E931" s="140"/>
      <c r="F931" s="163" t="str">
        <f t="shared" si="169"/>
        <v>-</v>
      </c>
    </row>
    <row r="932" ht="12.75" customHeight="1" spans="1:6">
      <c r="A932" s="108">
        <v>84732</v>
      </c>
      <c r="B932" s="109" t="s">
        <v>1842</v>
      </c>
      <c r="C932" s="232" t="s">
        <v>1843</v>
      </c>
      <c r="D932" s="140">
        <v>0</v>
      </c>
      <c r="E932" s="140"/>
      <c r="F932" s="163" t="str">
        <f t="shared" si="169"/>
        <v>-</v>
      </c>
    </row>
    <row r="933" ht="12.75" customHeight="1" spans="1:6">
      <c r="A933" s="108">
        <v>84741</v>
      </c>
      <c r="B933" s="109" t="s">
        <v>1844</v>
      </c>
      <c r="C933" s="232" t="s">
        <v>1845</v>
      </c>
      <c r="D933" s="140">
        <v>0</v>
      </c>
      <c r="E933" s="140"/>
      <c r="F933" s="163" t="str">
        <f t="shared" si="169"/>
        <v>-</v>
      </c>
    </row>
    <row r="934" ht="12.75" customHeight="1" spans="1:6">
      <c r="A934" s="108">
        <v>84742</v>
      </c>
      <c r="B934" s="109" t="s">
        <v>1846</v>
      </c>
      <c r="C934" s="232" t="s">
        <v>1847</v>
      </c>
      <c r="D934" s="140">
        <v>0</v>
      </c>
      <c r="E934" s="140"/>
      <c r="F934" s="163" t="str">
        <f t="shared" si="169"/>
        <v>-</v>
      </c>
    </row>
    <row r="935" ht="12.75" customHeight="1" spans="1:6">
      <c r="A935" s="108">
        <v>84751</v>
      </c>
      <c r="B935" s="109" t="s">
        <v>1848</v>
      </c>
      <c r="C935" s="232" t="s">
        <v>1849</v>
      </c>
      <c r="D935" s="140">
        <v>0</v>
      </c>
      <c r="E935" s="140"/>
      <c r="F935" s="163" t="str">
        <f t="shared" si="169"/>
        <v>-</v>
      </c>
    </row>
    <row r="936" ht="12.75" customHeight="1" spans="1:6">
      <c r="A936" s="108">
        <v>84752</v>
      </c>
      <c r="B936" s="109" t="s">
        <v>1850</v>
      </c>
      <c r="C936" s="232" t="s">
        <v>1851</v>
      </c>
      <c r="D936" s="140">
        <v>0</v>
      </c>
      <c r="E936" s="140"/>
      <c r="F936" s="163" t="str">
        <f t="shared" si="169"/>
        <v>-</v>
      </c>
    </row>
    <row r="937" ht="24" spans="1:6">
      <c r="A937" s="110">
        <v>84761</v>
      </c>
      <c r="B937" s="197" t="s">
        <v>1852</v>
      </c>
      <c r="C937" s="233" t="s">
        <v>1853</v>
      </c>
      <c r="D937" s="141">
        <v>0</v>
      </c>
      <c r="E937" s="141"/>
      <c r="F937" s="195" t="str">
        <f t="shared" si="169"/>
        <v>-</v>
      </c>
    </row>
    <row r="938" ht="24" spans="1:6">
      <c r="A938" s="110">
        <v>84762</v>
      </c>
      <c r="B938" s="197" t="s">
        <v>1854</v>
      </c>
      <c r="C938" s="233" t="s">
        <v>1855</v>
      </c>
      <c r="D938" s="141">
        <v>0</v>
      </c>
      <c r="E938" s="141"/>
      <c r="F938" s="195" t="str">
        <f t="shared" si="169"/>
        <v>-</v>
      </c>
    </row>
    <row r="939" ht="12.75" spans="1:6">
      <c r="A939" s="110" t="s">
        <v>1856</v>
      </c>
      <c r="B939" s="111" t="s">
        <v>1857</v>
      </c>
      <c r="C939" s="233" t="s">
        <v>1856</v>
      </c>
      <c r="D939" s="141">
        <v>0</v>
      </c>
      <c r="E939" s="141"/>
      <c r="F939" s="195" t="str">
        <f t="shared" si="169"/>
        <v>-</v>
      </c>
    </row>
    <row r="940" ht="12.75" spans="1:6">
      <c r="A940" s="110" t="s">
        <v>1858</v>
      </c>
      <c r="B940" s="111" t="s">
        <v>1859</v>
      </c>
      <c r="C940" s="233" t="s">
        <v>1858</v>
      </c>
      <c r="D940" s="141">
        <v>0</v>
      </c>
      <c r="E940" s="141"/>
      <c r="F940" s="195" t="str">
        <f t="shared" si="169"/>
        <v>-</v>
      </c>
    </row>
    <row r="941" ht="12.75" customHeight="1" spans="1:6">
      <c r="A941" s="110">
        <v>85412</v>
      </c>
      <c r="B941" s="111" t="s">
        <v>1860</v>
      </c>
      <c r="C941" s="233" t="s">
        <v>1861</v>
      </c>
      <c r="D941" s="141">
        <v>0</v>
      </c>
      <c r="E941" s="141"/>
      <c r="F941" s="195" t="str">
        <f t="shared" si="169"/>
        <v>-</v>
      </c>
    </row>
    <row r="942" ht="24" spans="1:6">
      <c r="A942" s="110">
        <v>51212</v>
      </c>
      <c r="B942" s="197" t="s">
        <v>1862</v>
      </c>
      <c r="C942" s="233" t="s">
        <v>1863</v>
      </c>
      <c r="D942" s="141">
        <v>0</v>
      </c>
      <c r="E942" s="141"/>
      <c r="F942" s="195" t="str">
        <f t="shared" si="169"/>
        <v>-</v>
      </c>
    </row>
    <row r="943" ht="12.75" customHeight="1" spans="1:6">
      <c r="A943" s="108">
        <v>51322</v>
      </c>
      <c r="B943" s="111" t="s">
        <v>1864</v>
      </c>
      <c r="C943" s="232" t="s">
        <v>1865</v>
      </c>
      <c r="D943" s="140">
        <v>0</v>
      </c>
      <c r="E943" s="140"/>
      <c r="F943" s="163" t="str">
        <f t="shared" si="169"/>
        <v>-</v>
      </c>
    </row>
    <row r="944" ht="12.75" customHeight="1" spans="1:6">
      <c r="A944" s="108">
        <v>51332</v>
      </c>
      <c r="B944" s="109" t="s">
        <v>1866</v>
      </c>
      <c r="C944" s="232" t="s">
        <v>1867</v>
      </c>
      <c r="D944" s="140">
        <v>0</v>
      </c>
      <c r="E944" s="140"/>
      <c r="F944" s="163" t="str">
        <f t="shared" si="169"/>
        <v>-</v>
      </c>
    </row>
    <row r="945" ht="24" spans="1:6">
      <c r="A945" s="108">
        <v>51342</v>
      </c>
      <c r="B945" s="109" t="s">
        <v>1868</v>
      </c>
      <c r="C945" s="232" t="s">
        <v>1869</v>
      </c>
      <c r="D945" s="140">
        <v>0</v>
      </c>
      <c r="E945" s="140"/>
      <c r="F945" s="163" t="str">
        <f t="shared" si="169"/>
        <v>-</v>
      </c>
    </row>
    <row r="946" ht="12.75" customHeight="1" spans="1:6">
      <c r="A946" s="108">
        <v>51411</v>
      </c>
      <c r="B946" s="109" t="s">
        <v>1870</v>
      </c>
      <c r="C946" s="232" t="s">
        <v>1871</v>
      </c>
      <c r="D946" s="140">
        <v>0</v>
      </c>
      <c r="E946" s="140"/>
      <c r="F946" s="163" t="str">
        <f t="shared" si="169"/>
        <v>-</v>
      </c>
    </row>
    <row r="947" ht="12.75" customHeight="1" spans="1:6">
      <c r="A947" s="108">
        <v>51412</v>
      </c>
      <c r="B947" s="109" t="s">
        <v>1872</v>
      </c>
      <c r="C947" s="232" t="s">
        <v>1873</v>
      </c>
      <c r="D947" s="140">
        <v>0</v>
      </c>
      <c r="E947" s="140"/>
      <c r="F947" s="163" t="str">
        <f t="shared" si="169"/>
        <v>-</v>
      </c>
    </row>
    <row r="948" ht="24" spans="1:6">
      <c r="A948" s="108">
        <v>51532</v>
      </c>
      <c r="B948" s="109" t="s">
        <v>1874</v>
      </c>
      <c r="C948" s="232" t="s">
        <v>1875</v>
      </c>
      <c r="D948" s="140">
        <v>0</v>
      </c>
      <c r="E948" s="140"/>
      <c r="F948" s="163" t="str">
        <f t="shared" si="169"/>
        <v>-</v>
      </c>
    </row>
    <row r="949" ht="24" spans="1:6">
      <c r="A949" s="108">
        <v>51542</v>
      </c>
      <c r="B949" s="109" t="s">
        <v>1876</v>
      </c>
      <c r="C949" s="232" t="s">
        <v>1877</v>
      </c>
      <c r="D949" s="140">
        <v>0</v>
      </c>
      <c r="E949" s="140"/>
      <c r="F949" s="163" t="str">
        <f t="shared" si="169"/>
        <v>-</v>
      </c>
    </row>
    <row r="950" ht="24" spans="1:6">
      <c r="A950" s="108">
        <v>51552</v>
      </c>
      <c r="B950" s="162" t="s">
        <v>1878</v>
      </c>
      <c r="C950" s="232" t="s">
        <v>1879</v>
      </c>
      <c r="D950" s="140">
        <v>0</v>
      </c>
      <c r="E950" s="140"/>
      <c r="F950" s="163" t="str">
        <f t="shared" si="169"/>
        <v>-</v>
      </c>
    </row>
    <row r="951" ht="24" spans="1:6">
      <c r="A951" s="108">
        <v>51631</v>
      </c>
      <c r="B951" s="109" t="s">
        <v>1880</v>
      </c>
      <c r="C951" s="232" t="s">
        <v>1881</v>
      </c>
      <c r="D951" s="140">
        <v>0</v>
      </c>
      <c r="E951" s="140"/>
      <c r="F951" s="163" t="str">
        <f t="shared" si="169"/>
        <v>-</v>
      </c>
    </row>
    <row r="952" ht="24" spans="1:6">
      <c r="A952" s="108">
        <v>51632</v>
      </c>
      <c r="B952" s="109" t="s">
        <v>1882</v>
      </c>
      <c r="C952" s="232" t="s">
        <v>1883</v>
      </c>
      <c r="D952" s="140">
        <v>0</v>
      </c>
      <c r="E952" s="140"/>
      <c r="F952" s="163" t="str">
        <f t="shared" si="169"/>
        <v>-</v>
      </c>
    </row>
    <row r="953" ht="12.75" customHeight="1" spans="1:6">
      <c r="A953" s="108">
        <v>51641</v>
      </c>
      <c r="B953" s="109" t="s">
        <v>1884</v>
      </c>
      <c r="C953" s="232" t="s">
        <v>1885</v>
      </c>
      <c r="D953" s="140">
        <v>0</v>
      </c>
      <c r="E953" s="140"/>
      <c r="F953" s="163" t="str">
        <f t="shared" si="169"/>
        <v>-</v>
      </c>
    </row>
    <row r="954" ht="12.75" customHeight="1" spans="1:6">
      <c r="A954" s="108">
        <v>51642</v>
      </c>
      <c r="B954" s="109" t="s">
        <v>1886</v>
      </c>
      <c r="C954" s="232" t="s">
        <v>1887</v>
      </c>
      <c r="D954" s="140">
        <v>0</v>
      </c>
      <c r="E954" s="140"/>
      <c r="F954" s="163" t="str">
        <f t="shared" si="169"/>
        <v>-</v>
      </c>
    </row>
    <row r="955" ht="12.75" customHeight="1" spans="1:6">
      <c r="A955" s="108">
        <v>51711</v>
      </c>
      <c r="B955" s="109" t="s">
        <v>1888</v>
      </c>
      <c r="C955" s="232" t="s">
        <v>1889</v>
      </c>
      <c r="D955" s="140">
        <v>0</v>
      </c>
      <c r="E955" s="140"/>
      <c r="F955" s="163" t="str">
        <f t="shared" si="169"/>
        <v>-</v>
      </c>
    </row>
    <row r="956" ht="12.75" customHeight="1" spans="1:6">
      <c r="A956" s="108">
        <v>51712</v>
      </c>
      <c r="B956" s="109" t="s">
        <v>1890</v>
      </c>
      <c r="C956" s="232" t="s">
        <v>1891</v>
      </c>
      <c r="D956" s="140">
        <v>0</v>
      </c>
      <c r="E956" s="140"/>
      <c r="F956" s="163" t="str">
        <f t="shared" si="169"/>
        <v>-</v>
      </c>
    </row>
    <row r="957" ht="12.75" customHeight="1" spans="1:6">
      <c r="A957" s="108">
        <v>51721</v>
      </c>
      <c r="B957" s="109" t="s">
        <v>1892</v>
      </c>
      <c r="C957" s="232" t="s">
        <v>1893</v>
      </c>
      <c r="D957" s="140">
        <v>0</v>
      </c>
      <c r="E957" s="140"/>
      <c r="F957" s="163" t="str">
        <f t="shared" si="169"/>
        <v>-</v>
      </c>
    </row>
    <row r="958" ht="12.75" customHeight="1" spans="1:6">
      <c r="A958" s="108">
        <v>51722</v>
      </c>
      <c r="B958" s="109" t="s">
        <v>1894</v>
      </c>
      <c r="C958" s="232" t="s">
        <v>1895</v>
      </c>
      <c r="D958" s="140">
        <v>0</v>
      </c>
      <c r="E958" s="140"/>
      <c r="F958" s="163" t="str">
        <f t="shared" si="169"/>
        <v>-</v>
      </c>
    </row>
    <row r="959" ht="12.75" customHeight="1" spans="1:6">
      <c r="A959" s="108">
        <v>51731</v>
      </c>
      <c r="B959" s="109" t="s">
        <v>1896</v>
      </c>
      <c r="C959" s="232" t="s">
        <v>1897</v>
      </c>
      <c r="D959" s="140">
        <v>0</v>
      </c>
      <c r="E959" s="140"/>
      <c r="F959" s="163" t="str">
        <f t="shared" si="169"/>
        <v>-</v>
      </c>
    </row>
    <row r="960" ht="12.75" customHeight="1" spans="1:6">
      <c r="A960" s="108">
        <v>51732</v>
      </c>
      <c r="B960" s="109" t="s">
        <v>1898</v>
      </c>
      <c r="C960" s="232" t="s">
        <v>1899</v>
      </c>
      <c r="D960" s="140">
        <v>0</v>
      </c>
      <c r="E960" s="140"/>
      <c r="F960" s="163" t="str">
        <f t="shared" si="169"/>
        <v>-</v>
      </c>
    </row>
    <row r="961" ht="12.75" customHeight="1" spans="1:6">
      <c r="A961" s="108">
        <v>51741</v>
      </c>
      <c r="B961" s="109" t="s">
        <v>1900</v>
      </c>
      <c r="C961" s="232" t="s">
        <v>1901</v>
      </c>
      <c r="D961" s="140">
        <v>0</v>
      </c>
      <c r="E961" s="140"/>
      <c r="F961" s="163" t="str">
        <f t="shared" si="169"/>
        <v>-</v>
      </c>
    </row>
    <row r="962" ht="12.75" customHeight="1" spans="1:6">
      <c r="A962" s="108">
        <v>51742</v>
      </c>
      <c r="B962" s="109" t="s">
        <v>1902</v>
      </c>
      <c r="C962" s="232" t="s">
        <v>1903</v>
      </c>
      <c r="D962" s="140">
        <v>0</v>
      </c>
      <c r="E962" s="140"/>
      <c r="F962" s="163" t="str">
        <f t="shared" si="169"/>
        <v>-</v>
      </c>
    </row>
    <row r="963" ht="12.75" customHeight="1" spans="1:6">
      <c r="A963" s="108">
        <v>51751</v>
      </c>
      <c r="B963" s="109" t="s">
        <v>1904</v>
      </c>
      <c r="C963" s="232" t="s">
        <v>1905</v>
      </c>
      <c r="D963" s="140">
        <v>0</v>
      </c>
      <c r="E963" s="140"/>
      <c r="F963" s="163" t="str">
        <f t="shared" si="169"/>
        <v>-</v>
      </c>
    </row>
    <row r="964" ht="12.75" customHeight="1" spans="1:6">
      <c r="A964" s="108">
        <v>51752</v>
      </c>
      <c r="B964" s="109" t="s">
        <v>1906</v>
      </c>
      <c r="C964" s="232" t="s">
        <v>1907</v>
      </c>
      <c r="D964" s="140">
        <v>0</v>
      </c>
      <c r="E964" s="140"/>
      <c r="F964" s="163" t="str">
        <f t="shared" si="169"/>
        <v>-</v>
      </c>
    </row>
    <row r="965" ht="24" spans="1:6">
      <c r="A965" s="108">
        <v>51761</v>
      </c>
      <c r="B965" s="111" t="s">
        <v>1908</v>
      </c>
      <c r="C965" s="232" t="s">
        <v>1909</v>
      </c>
      <c r="D965" s="140">
        <v>0</v>
      </c>
      <c r="E965" s="140"/>
      <c r="F965" s="163" t="str">
        <f t="shared" si="169"/>
        <v>-</v>
      </c>
    </row>
    <row r="966" ht="24" spans="1:6">
      <c r="A966" s="110">
        <v>51762</v>
      </c>
      <c r="B966" s="111" t="s">
        <v>1910</v>
      </c>
      <c r="C966" s="233" t="s">
        <v>1911</v>
      </c>
      <c r="D966" s="141">
        <v>0</v>
      </c>
      <c r="E966" s="141"/>
      <c r="F966" s="195" t="str">
        <f t="shared" si="169"/>
        <v>-</v>
      </c>
    </row>
    <row r="967" ht="12.75" spans="1:6">
      <c r="A967" s="110">
        <v>51771</v>
      </c>
      <c r="B967" s="111" t="s">
        <v>1912</v>
      </c>
      <c r="C967" s="233" t="s">
        <v>1913</v>
      </c>
      <c r="D967" s="141">
        <v>0</v>
      </c>
      <c r="E967" s="141"/>
      <c r="F967" s="195" t="str">
        <f t="shared" si="169"/>
        <v>-</v>
      </c>
    </row>
    <row r="968" ht="12.75" spans="1:6">
      <c r="A968" s="110">
        <v>51772</v>
      </c>
      <c r="B968" s="111" t="s">
        <v>1914</v>
      </c>
      <c r="C968" s="233" t="s">
        <v>1915</v>
      </c>
      <c r="D968" s="141">
        <v>0</v>
      </c>
      <c r="E968" s="141"/>
      <c r="F968" s="195" t="str">
        <f t="shared" si="169"/>
        <v>-</v>
      </c>
    </row>
    <row r="969" ht="24" spans="1:6">
      <c r="A969" s="110">
        <v>54132</v>
      </c>
      <c r="B969" s="111" t="s">
        <v>1916</v>
      </c>
      <c r="C969" s="233" t="s">
        <v>1917</v>
      </c>
      <c r="D969" s="141">
        <v>0</v>
      </c>
      <c r="E969" s="141"/>
      <c r="F969" s="195" t="str">
        <f t="shared" si="169"/>
        <v>-</v>
      </c>
    </row>
    <row r="970" ht="24" spans="1:6">
      <c r="A970" s="108">
        <v>54142</v>
      </c>
      <c r="B970" s="111" t="s">
        <v>1918</v>
      </c>
      <c r="C970" s="232" t="s">
        <v>1919</v>
      </c>
      <c r="D970" s="140">
        <v>0</v>
      </c>
      <c r="E970" s="140"/>
      <c r="F970" s="163" t="str">
        <f t="shared" si="169"/>
        <v>-</v>
      </c>
    </row>
    <row r="971" ht="12.75" customHeight="1" spans="1:6">
      <c r="A971" s="108">
        <v>54152</v>
      </c>
      <c r="B971" s="111" t="s">
        <v>1920</v>
      </c>
      <c r="C971" s="232" t="s">
        <v>1921</v>
      </c>
      <c r="D971" s="140">
        <v>0</v>
      </c>
      <c r="E971" s="140"/>
      <c r="F971" s="163" t="str">
        <f t="shared" si="169"/>
        <v>-</v>
      </c>
    </row>
    <row r="972" ht="24" spans="1:6">
      <c r="A972" s="108">
        <v>54162</v>
      </c>
      <c r="B972" s="111" t="s">
        <v>1922</v>
      </c>
      <c r="C972" s="232" t="s">
        <v>1923</v>
      </c>
      <c r="D972" s="140">
        <v>0</v>
      </c>
      <c r="E972" s="140"/>
      <c r="F972" s="163" t="str">
        <f t="shared" si="169"/>
        <v>-</v>
      </c>
    </row>
    <row r="973" ht="24" spans="1:6">
      <c r="A973" s="108">
        <v>54221</v>
      </c>
      <c r="B973" s="197" t="s">
        <v>1924</v>
      </c>
      <c r="C973" s="232" t="s">
        <v>1925</v>
      </c>
      <c r="D973" s="140">
        <v>0</v>
      </c>
      <c r="E973" s="140"/>
      <c r="F973" s="163" t="str">
        <f t="shared" si="169"/>
        <v>-</v>
      </c>
    </row>
    <row r="974" ht="24" spans="1:6">
      <c r="A974" s="110">
        <v>54222</v>
      </c>
      <c r="B974" s="197" t="s">
        <v>1926</v>
      </c>
      <c r="C974" s="233" t="s">
        <v>1927</v>
      </c>
      <c r="D974" s="141">
        <v>0</v>
      </c>
      <c r="E974" s="141"/>
      <c r="F974" s="195" t="str">
        <f t="shared" si="169"/>
        <v>-</v>
      </c>
    </row>
    <row r="975" ht="24" spans="1:6">
      <c r="A975" s="110" t="s">
        <v>1928</v>
      </c>
      <c r="B975" s="111" t="s">
        <v>1929</v>
      </c>
      <c r="C975" s="233" t="s">
        <v>1928</v>
      </c>
      <c r="D975" s="141">
        <v>0</v>
      </c>
      <c r="E975" s="141"/>
      <c r="F975" s="195" t="str">
        <f t="shared" si="169"/>
        <v>-</v>
      </c>
    </row>
    <row r="976" ht="24" spans="1:6">
      <c r="A976" s="110">
        <v>54232</v>
      </c>
      <c r="B976" s="197" t="s">
        <v>1930</v>
      </c>
      <c r="C976" s="233" t="s">
        <v>1931</v>
      </c>
      <c r="D976" s="141">
        <v>0</v>
      </c>
      <c r="E976" s="141"/>
      <c r="F976" s="195" t="str">
        <f t="shared" si="169"/>
        <v>-</v>
      </c>
    </row>
    <row r="977" ht="24" spans="1:6">
      <c r="A977" s="110">
        <v>54242</v>
      </c>
      <c r="B977" s="111" t="s">
        <v>1932</v>
      </c>
      <c r="C977" s="233" t="s">
        <v>1933</v>
      </c>
      <c r="D977" s="141">
        <v>0</v>
      </c>
      <c r="E977" s="141"/>
      <c r="F977" s="195" t="str">
        <f t="shared" si="169"/>
        <v>-</v>
      </c>
    </row>
    <row r="978" ht="24" spans="1:6">
      <c r="A978" s="110" t="s">
        <v>1934</v>
      </c>
      <c r="B978" s="111" t="s">
        <v>1935</v>
      </c>
      <c r="C978" s="233" t="s">
        <v>1934</v>
      </c>
      <c r="D978" s="141">
        <v>0</v>
      </c>
      <c r="E978" s="141"/>
      <c r="F978" s="195" t="str">
        <f t="shared" si="169"/>
        <v>-</v>
      </c>
    </row>
    <row r="979" ht="24" spans="1:6">
      <c r="A979" s="110">
        <v>54312</v>
      </c>
      <c r="B979" s="197" t="s">
        <v>1936</v>
      </c>
      <c r="C979" s="233" t="s">
        <v>1937</v>
      </c>
      <c r="D979" s="141">
        <v>0</v>
      </c>
      <c r="E979" s="141"/>
      <c r="F979" s="195" t="str">
        <f t="shared" si="169"/>
        <v>-</v>
      </c>
    </row>
    <row r="980" ht="24" spans="1:6">
      <c r="A980" s="110">
        <v>54431</v>
      </c>
      <c r="B980" s="111" t="s">
        <v>1938</v>
      </c>
      <c r="C980" s="233" t="s">
        <v>1939</v>
      </c>
      <c r="D980" s="141">
        <v>0</v>
      </c>
      <c r="E980" s="141"/>
      <c r="F980" s="195" t="str">
        <f t="shared" si="169"/>
        <v>-</v>
      </c>
    </row>
    <row r="981" ht="24" spans="1:6">
      <c r="A981" s="110">
        <v>54432</v>
      </c>
      <c r="B981" s="111" t="s">
        <v>1940</v>
      </c>
      <c r="C981" s="233" t="s">
        <v>1941</v>
      </c>
      <c r="D981" s="141">
        <v>0</v>
      </c>
      <c r="E981" s="141"/>
      <c r="F981" s="195" t="str">
        <f t="shared" si="169"/>
        <v>-</v>
      </c>
    </row>
    <row r="982" ht="24" spans="1:6">
      <c r="A982" s="110" t="s">
        <v>1942</v>
      </c>
      <c r="B982" s="111" t="s">
        <v>1943</v>
      </c>
      <c r="C982" s="233" t="s">
        <v>1942</v>
      </c>
      <c r="D982" s="141">
        <v>0</v>
      </c>
      <c r="E982" s="141"/>
      <c r="F982" s="195" t="str">
        <f t="shared" si="169"/>
        <v>-</v>
      </c>
    </row>
    <row r="983" ht="24" spans="1:6">
      <c r="A983" s="110">
        <v>54442</v>
      </c>
      <c r="B983" s="111" t="s">
        <v>1944</v>
      </c>
      <c r="C983" s="233" t="s">
        <v>1945</v>
      </c>
      <c r="D983" s="141">
        <v>0</v>
      </c>
      <c r="E983" s="141"/>
      <c r="F983" s="195" t="str">
        <f t="shared" si="169"/>
        <v>-</v>
      </c>
    </row>
    <row r="984" ht="24" spans="1:6">
      <c r="A984" s="110">
        <v>54452</v>
      </c>
      <c r="B984" s="111" t="s">
        <v>1946</v>
      </c>
      <c r="C984" s="233" t="s">
        <v>1947</v>
      </c>
      <c r="D984" s="141">
        <v>0</v>
      </c>
      <c r="E984" s="141"/>
      <c r="F984" s="195" t="str">
        <f t="shared" si="169"/>
        <v>-</v>
      </c>
    </row>
    <row r="985" ht="24" spans="1:6">
      <c r="A985" s="110" t="s">
        <v>1948</v>
      </c>
      <c r="B985" s="111" t="s">
        <v>1949</v>
      </c>
      <c r="C985" s="233" t="s">
        <v>1948</v>
      </c>
      <c r="D985" s="141">
        <v>0</v>
      </c>
      <c r="E985" s="141"/>
      <c r="F985" s="195" t="str">
        <f t="shared" si="169"/>
        <v>-</v>
      </c>
    </row>
    <row r="986" ht="24" spans="1:6">
      <c r="A986" s="110">
        <v>54461</v>
      </c>
      <c r="B986" s="111" t="s">
        <v>1950</v>
      </c>
      <c r="C986" s="233" t="s">
        <v>1951</v>
      </c>
      <c r="D986" s="141">
        <v>0</v>
      </c>
      <c r="E986" s="141"/>
      <c r="F986" s="195" t="str">
        <f t="shared" si="169"/>
        <v>-</v>
      </c>
    </row>
    <row r="987" ht="24" spans="1:6">
      <c r="A987" s="110">
        <v>54462</v>
      </c>
      <c r="B987" s="111" t="s">
        <v>1952</v>
      </c>
      <c r="C987" s="233" t="s">
        <v>1953</v>
      </c>
      <c r="D987" s="141">
        <v>0</v>
      </c>
      <c r="E987" s="141"/>
      <c r="F987" s="195" t="str">
        <f t="shared" si="169"/>
        <v>-</v>
      </c>
    </row>
    <row r="988" ht="12.75" spans="1:6">
      <c r="A988" s="110" t="s">
        <v>1954</v>
      </c>
      <c r="B988" s="111" t="s">
        <v>1955</v>
      </c>
      <c r="C988" s="233" t="s">
        <v>1954</v>
      </c>
      <c r="D988" s="141">
        <v>0</v>
      </c>
      <c r="E988" s="141"/>
      <c r="F988" s="195" t="str">
        <f t="shared" si="169"/>
        <v>-</v>
      </c>
    </row>
    <row r="989" ht="24" spans="1:6">
      <c r="A989" s="110">
        <v>54472</v>
      </c>
      <c r="B989" s="197" t="s">
        <v>1956</v>
      </c>
      <c r="C989" s="233" t="s">
        <v>1957</v>
      </c>
      <c r="D989" s="141">
        <v>0</v>
      </c>
      <c r="E989" s="141"/>
      <c r="F989" s="195" t="str">
        <f t="shared" si="169"/>
        <v>-</v>
      </c>
    </row>
    <row r="990" ht="24" spans="1:6">
      <c r="A990" s="110">
        <v>54482</v>
      </c>
      <c r="B990" s="197" t="s">
        <v>1958</v>
      </c>
      <c r="C990" s="233" t="s">
        <v>1959</v>
      </c>
      <c r="D990" s="141">
        <v>0</v>
      </c>
      <c r="E990" s="141"/>
      <c r="F990" s="195" t="str">
        <f t="shared" si="169"/>
        <v>-</v>
      </c>
    </row>
    <row r="991" ht="24" spans="1:6">
      <c r="A991" s="110" t="s">
        <v>1960</v>
      </c>
      <c r="B991" s="197" t="s">
        <v>1961</v>
      </c>
      <c r="C991" s="233" t="s">
        <v>1960</v>
      </c>
      <c r="D991" s="141">
        <v>0</v>
      </c>
      <c r="E991" s="141"/>
      <c r="F991" s="195" t="str">
        <f t="shared" si="169"/>
        <v>-</v>
      </c>
    </row>
    <row r="992" ht="24" spans="1:6">
      <c r="A992" s="110">
        <v>54532</v>
      </c>
      <c r="B992" s="111" t="s">
        <v>1962</v>
      </c>
      <c r="C992" s="233" t="s">
        <v>1963</v>
      </c>
      <c r="D992" s="141">
        <v>0</v>
      </c>
      <c r="E992" s="141"/>
      <c r="F992" s="195" t="str">
        <f t="shared" si="169"/>
        <v>-</v>
      </c>
    </row>
    <row r="993" ht="12.75" customHeight="1" spans="1:6">
      <c r="A993" s="110">
        <v>54542</v>
      </c>
      <c r="B993" s="111" t="s">
        <v>1964</v>
      </c>
      <c r="C993" s="233" t="s">
        <v>1965</v>
      </c>
      <c r="D993" s="141">
        <v>0</v>
      </c>
      <c r="E993" s="141"/>
      <c r="F993" s="195" t="str">
        <f t="shared" si="169"/>
        <v>-</v>
      </c>
    </row>
    <row r="994" ht="24" spans="1:6">
      <c r="A994" s="110">
        <v>54552</v>
      </c>
      <c r="B994" s="111" t="s">
        <v>1966</v>
      </c>
      <c r="C994" s="233" t="s">
        <v>1967</v>
      </c>
      <c r="D994" s="141">
        <v>0</v>
      </c>
      <c r="E994" s="141"/>
      <c r="F994" s="195" t="str">
        <f t="shared" si="169"/>
        <v>-</v>
      </c>
    </row>
    <row r="995" ht="12.75" customHeight="1" spans="1:6">
      <c r="A995" s="110">
        <v>54711</v>
      </c>
      <c r="B995" s="111" t="s">
        <v>1968</v>
      </c>
      <c r="C995" s="233" t="s">
        <v>1969</v>
      </c>
      <c r="D995" s="141">
        <v>0</v>
      </c>
      <c r="E995" s="141"/>
      <c r="F995" s="195" t="str">
        <f t="shared" si="169"/>
        <v>-</v>
      </c>
    </row>
    <row r="996" ht="12.75" customHeight="1" spans="1:6">
      <c r="A996" s="110">
        <v>54712</v>
      </c>
      <c r="B996" s="111" t="s">
        <v>1970</v>
      </c>
      <c r="C996" s="233" t="s">
        <v>1971</v>
      </c>
      <c r="D996" s="141">
        <v>0</v>
      </c>
      <c r="E996" s="141"/>
      <c r="F996" s="195" t="str">
        <f t="shared" si="169"/>
        <v>-</v>
      </c>
    </row>
    <row r="997" ht="12.75" customHeight="1" spans="1:6">
      <c r="A997" s="110">
        <v>54721</v>
      </c>
      <c r="B997" s="111" t="s">
        <v>1972</v>
      </c>
      <c r="C997" s="233" t="s">
        <v>1973</v>
      </c>
      <c r="D997" s="141">
        <v>0</v>
      </c>
      <c r="E997" s="141"/>
      <c r="F997" s="195" t="str">
        <f t="shared" si="169"/>
        <v>-</v>
      </c>
    </row>
    <row r="998" ht="12.75" customHeight="1" spans="1:6">
      <c r="A998" s="110">
        <v>54722</v>
      </c>
      <c r="B998" s="111" t="s">
        <v>1974</v>
      </c>
      <c r="C998" s="233" t="s">
        <v>1975</v>
      </c>
      <c r="D998" s="141">
        <v>0</v>
      </c>
      <c r="E998" s="141"/>
      <c r="F998" s="195" t="str">
        <f t="shared" si="169"/>
        <v>-</v>
      </c>
    </row>
    <row r="999" ht="12.75" customHeight="1" spans="1:6">
      <c r="A999" s="110">
        <v>54731</v>
      </c>
      <c r="B999" s="111" t="s">
        <v>1976</v>
      </c>
      <c r="C999" s="233" t="s">
        <v>1977</v>
      </c>
      <c r="D999" s="141">
        <v>0</v>
      </c>
      <c r="E999" s="141"/>
      <c r="F999" s="195" t="str">
        <f t="shared" si="169"/>
        <v>-</v>
      </c>
    </row>
    <row r="1000" ht="12.75" customHeight="1" spans="1:6">
      <c r="A1000" s="110">
        <v>54732</v>
      </c>
      <c r="B1000" s="111" t="s">
        <v>1978</v>
      </c>
      <c r="C1000" s="233" t="s">
        <v>1979</v>
      </c>
      <c r="D1000" s="141">
        <v>0</v>
      </c>
      <c r="E1000" s="141"/>
      <c r="F1000" s="195" t="str">
        <f t="shared" si="169"/>
        <v>-</v>
      </c>
    </row>
    <row r="1001" ht="12.75" customHeight="1" spans="1:6">
      <c r="A1001" s="110">
        <v>54741</v>
      </c>
      <c r="B1001" s="111" t="s">
        <v>1980</v>
      </c>
      <c r="C1001" s="233" t="s">
        <v>1981</v>
      </c>
      <c r="D1001" s="141">
        <v>0</v>
      </c>
      <c r="E1001" s="141"/>
      <c r="F1001" s="195" t="str">
        <f t="shared" si="169"/>
        <v>-</v>
      </c>
    </row>
    <row r="1002" ht="12.75" customHeight="1" spans="1:6">
      <c r="A1002" s="110">
        <v>54742</v>
      </c>
      <c r="B1002" s="111" t="s">
        <v>1982</v>
      </c>
      <c r="C1002" s="233" t="s">
        <v>1983</v>
      </c>
      <c r="D1002" s="141">
        <v>0</v>
      </c>
      <c r="E1002" s="141"/>
      <c r="F1002" s="195" t="str">
        <f t="shared" si="169"/>
        <v>-</v>
      </c>
    </row>
    <row r="1003" ht="24" spans="1:6">
      <c r="A1003" s="110">
        <v>54751</v>
      </c>
      <c r="B1003" s="111" t="s">
        <v>1984</v>
      </c>
      <c r="C1003" s="233" t="s">
        <v>1985</v>
      </c>
      <c r="D1003" s="141">
        <v>0</v>
      </c>
      <c r="E1003" s="141"/>
      <c r="F1003" s="195" t="str">
        <f t="shared" si="169"/>
        <v>-</v>
      </c>
    </row>
    <row r="1004" ht="24" spans="1:6">
      <c r="A1004" s="110">
        <v>54752</v>
      </c>
      <c r="B1004" s="111" t="s">
        <v>1986</v>
      </c>
      <c r="C1004" s="233" t="s">
        <v>1987</v>
      </c>
      <c r="D1004" s="141">
        <v>0</v>
      </c>
      <c r="E1004" s="141"/>
      <c r="F1004" s="195" t="str">
        <f t="shared" si="169"/>
        <v>-</v>
      </c>
    </row>
    <row r="1005" ht="24" spans="1:6">
      <c r="A1005" s="110">
        <v>54761</v>
      </c>
      <c r="B1005" s="111" t="s">
        <v>1988</v>
      </c>
      <c r="C1005" s="233" t="s">
        <v>1989</v>
      </c>
      <c r="D1005" s="141">
        <v>0</v>
      </c>
      <c r="E1005" s="141"/>
      <c r="F1005" s="195" t="str">
        <f t="shared" si="169"/>
        <v>-</v>
      </c>
    </row>
    <row r="1006" ht="24" spans="1:6">
      <c r="A1006" s="110">
        <v>54762</v>
      </c>
      <c r="B1006" s="111" t="s">
        <v>1990</v>
      </c>
      <c r="C1006" s="233" t="s">
        <v>1991</v>
      </c>
      <c r="D1006" s="141">
        <v>0</v>
      </c>
      <c r="E1006" s="141"/>
      <c r="F1006" s="195" t="str">
        <f t="shared" si="169"/>
        <v>-</v>
      </c>
    </row>
    <row r="1007" ht="24" spans="1:6">
      <c r="A1007" s="110">
        <v>54771</v>
      </c>
      <c r="B1007" s="111" t="s">
        <v>1992</v>
      </c>
      <c r="C1007" s="233" t="s">
        <v>1993</v>
      </c>
      <c r="D1007" s="141">
        <v>0</v>
      </c>
      <c r="E1007" s="141"/>
      <c r="F1007" s="195" t="str">
        <f t="shared" ref="F1007:F1009" si="172">IF(D1007&lt;&gt;0,IF(E1007/D1007&gt;=100,"&gt;&gt;100",E1007/D1007*100),"-")</f>
        <v>-</v>
      </c>
    </row>
    <row r="1008" ht="24" spans="1:6">
      <c r="A1008" s="110">
        <v>54772</v>
      </c>
      <c r="B1008" s="111" t="s">
        <v>1994</v>
      </c>
      <c r="C1008" s="233" t="s">
        <v>1995</v>
      </c>
      <c r="D1008" s="141">
        <v>0</v>
      </c>
      <c r="E1008" s="141"/>
      <c r="F1008" s="195" t="str">
        <f t="shared" si="172"/>
        <v>-</v>
      </c>
    </row>
    <row r="1009" ht="24" spans="1:6">
      <c r="A1009" s="116">
        <v>55312</v>
      </c>
      <c r="B1009" s="111" t="s">
        <v>1996</v>
      </c>
      <c r="C1009" s="242" t="s">
        <v>1997</v>
      </c>
      <c r="D1009" s="204">
        <v>0</v>
      </c>
      <c r="E1009" s="204"/>
      <c r="F1009" s="205" t="str">
        <f t="shared" si="172"/>
        <v>-</v>
      </c>
    </row>
    <row r="1010" ht="20.1" customHeight="1" spans="1:6">
      <c r="A1010" s="243" t="s">
        <v>1998</v>
      </c>
      <c r="B1010" s="244"/>
      <c r="C1010" s="245"/>
      <c r="D1010" s="246"/>
      <c r="E1010" s="246"/>
      <c r="F1010" s="247"/>
    </row>
    <row r="1011" ht="39" customHeight="1" spans="1:6">
      <c r="A1011" s="248" t="s">
        <v>1999</v>
      </c>
      <c r="B1011" s="249" t="s">
        <v>45</v>
      </c>
      <c r="C1011" s="250" t="s">
        <v>46</v>
      </c>
      <c r="D1011" s="89" t="s">
        <v>2000</v>
      </c>
      <c r="E1011" s="251" t="s">
        <v>54</v>
      </c>
      <c r="F1011" s="89" t="s">
        <v>63</v>
      </c>
    </row>
    <row r="1012" ht="36" spans="1:6">
      <c r="A1012" s="252" t="s">
        <v>2001</v>
      </c>
      <c r="B1012" s="253" t="s">
        <v>2002</v>
      </c>
      <c r="C1012" s="254" t="s">
        <v>2003</v>
      </c>
      <c r="D1012" s="255">
        <v>0</v>
      </c>
      <c r="E1012" s="255"/>
      <c r="F1012" s="195" t="str">
        <f t="shared" ref="F1012:F1019" si="173">IF(D1012&lt;&gt;0,IF(E1012/D1012&gt;=100,"&gt;&gt;100",E1012/D1012*100),"-")</f>
        <v>-</v>
      </c>
    </row>
    <row r="1013" ht="24" spans="1:6">
      <c r="A1013" s="110" t="s">
        <v>2004</v>
      </c>
      <c r="B1013" s="111" t="s">
        <v>2005</v>
      </c>
      <c r="C1013" s="233" t="s">
        <v>2004</v>
      </c>
      <c r="D1013" s="113">
        <v>0</v>
      </c>
      <c r="E1013" s="113"/>
      <c r="F1013" s="195" t="str">
        <f t="shared" si="173"/>
        <v>-</v>
      </c>
    </row>
    <row r="1014" ht="24" spans="1:6">
      <c r="A1014" s="110" t="s">
        <v>2006</v>
      </c>
      <c r="B1014" s="111" t="s">
        <v>2007</v>
      </c>
      <c r="C1014" s="233" t="s">
        <v>2006</v>
      </c>
      <c r="D1014" s="113">
        <v>0</v>
      </c>
      <c r="E1014" s="113"/>
      <c r="F1014" s="195" t="str">
        <f t="shared" si="173"/>
        <v>-</v>
      </c>
    </row>
    <row r="1015" ht="24" spans="1:6">
      <c r="A1015" s="110">
        <v>26454</v>
      </c>
      <c r="B1015" s="111" t="s">
        <v>2008</v>
      </c>
      <c r="C1015" s="233" t="s">
        <v>2009</v>
      </c>
      <c r="D1015" s="113">
        <v>0</v>
      </c>
      <c r="E1015" s="113"/>
      <c r="F1015" s="195" t="str">
        <f t="shared" si="173"/>
        <v>-</v>
      </c>
    </row>
    <row r="1016" ht="12.75" customHeight="1" spans="1:6">
      <c r="A1016" s="110" t="s">
        <v>2010</v>
      </c>
      <c r="B1016" s="111" t="s">
        <v>2011</v>
      </c>
      <c r="C1016" s="233" t="s">
        <v>2010</v>
      </c>
      <c r="D1016" s="113">
        <v>0</v>
      </c>
      <c r="E1016" s="113"/>
      <c r="F1016" s="195" t="str">
        <f t="shared" si="173"/>
        <v>-</v>
      </c>
    </row>
    <row r="1017" ht="36" spans="1:6">
      <c r="A1017" s="110" t="s">
        <v>2012</v>
      </c>
      <c r="B1017" s="111" t="s">
        <v>2013</v>
      </c>
      <c r="C1017" s="233" t="s">
        <v>2014</v>
      </c>
      <c r="D1017" s="113">
        <v>0</v>
      </c>
      <c r="E1017" s="113"/>
      <c r="F1017" s="195" t="str">
        <f t="shared" si="173"/>
        <v>-</v>
      </c>
    </row>
    <row r="1018" ht="12.75" customHeight="1" spans="1:6">
      <c r="A1018" s="110" t="s">
        <v>2015</v>
      </c>
      <c r="B1018" s="111" t="s">
        <v>2016</v>
      </c>
      <c r="C1018" s="233" t="s">
        <v>2015</v>
      </c>
      <c r="D1018" s="113">
        <v>0</v>
      </c>
      <c r="E1018" s="113"/>
      <c r="F1018" s="195" t="str">
        <f t="shared" si="173"/>
        <v>-</v>
      </c>
    </row>
    <row r="1019" ht="24" spans="1:6">
      <c r="A1019" s="116">
        <v>26534</v>
      </c>
      <c r="B1019" s="117" t="s">
        <v>2017</v>
      </c>
      <c r="C1019" s="242" t="s">
        <v>2018</v>
      </c>
      <c r="D1019" s="119">
        <v>0</v>
      </c>
      <c r="E1019" s="119"/>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369" workbookViewId="0">
      <selection activeCell="E290" sqref="E290"/>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23" width="8" style="175" customWidth="1"/>
    <col min="24" max="24" width="14.4285714285714" style="175" customWidth="1"/>
    <col min="25" max="16384" width="14.4285714285714" style="175"/>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2019</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2020</v>
      </c>
      <c r="C6" s="191" t="s">
        <v>2021</v>
      </c>
      <c r="D6" s="192">
        <f t="shared" ref="D6:E6" si="0">D7+D69</f>
        <v>40526.84</v>
      </c>
      <c r="E6" s="192">
        <f t="shared" si="0"/>
        <v>36476.63</v>
      </c>
      <c r="F6" s="193">
        <f t="shared" ref="F6:F298" si="1">IF(D6&gt;0,IF(E6/D6&gt;=100,"&gt;&gt;100",E6/D6*100),"-")</f>
        <v>90.0061045963613</v>
      </c>
      <c r="G6" s="178"/>
      <c r="H6" s="178"/>
      <c r="I6" s="178"/>
      <c r="J6" s="178"/>
      <c r="K6" s="178"/>
      <c r="L6" s="178"/>
      <c r="M6" s="178"/>
      <c r="N6" s="178"/>
      <c r="O6" s="178"/>
      <c r="P6" s="178"/>
      <c r="Q6" s="178"/>
      <c r="R6" s="178"/>
      <c r="S6" s="178"/>
      <c r="T6" s="178"/>
      <c r="U6" s="178"/>
      <c r="V6" s="178"/>
      <c r="W6" s="178"/>
    </row>
    <row r="7" ht="12.75" customHeight="1" spans="1:23">
      <c r="A7" s="110">
        <v>0</v>
      </c>
      <c r="B7" s="111" t="s">
        <v>2022</v>
      </c>
      <c r="C7" s="102" t="s">
        <v>2023</v>
      </c>
      <c r="D7" s="194">
        <f t="shared" ref="D7:E7" si="2">D8+D12+D51+D52+D56+D63</f>
        <v>33515.76</v>
      </c>
      <c r="E7" s="194">
        <f t="shared" si="2"/>
        <v>22147.92</v>
      </c>
      <c r="F7" s="195">
        <f t="shared" si="1"/>
        <v>66.0821058510981</v>
      </c>
      <c r="G7" s="178"/>
      <c r="H7" s="178"/>
      <c r="I7" s="178"/>
      <c r="J7" s="178"/>
      <c r="K7" s="178"/>
      <c r="L7" s="178"/>
      <c r="M7" s="178"/>
      <c r="N7" s="178"/>
      <c r="O7" s="178"/>
      <c r="P7" s="178"/>
      <c r="Q7" s="178"/>
      <c r="R7" s="178"/>
      <c r="S7" s="178"/>
      <c r="T7" s="178"/>
      <c r="U7" s="178"/>
      <c r="V7" s="178"/>
      <c r="W7" s="178"/>
    </row>
    <row r="8" ht="12.75" customHeight="1" spans="1:23">
      <c r="A8" s="110" t="s">
        <v>2024</v>
      </c>
      <c r="B8" s="111" t="s">
        <v>2025</v>
      </c>
      <c r="C8" s="102" t="s">
        <v>2024</v>
      </c>
      <c r="D8" s="194">
        <f>D9+D10-D11</f>
        <v>0</v>
      </c>
      <c r="E8" s="194">
        <f>E9+E10-E11</f>
        <v>0</v>
      </c>
      <c r="F8" s="195" t="str">
        <f t="shared" si="1"/>
        <v>-</v>
      </c>
      <c r="G8" s="178"/>
      <c r="H8" s="178"/>
      <c r="I8" s="178"/>
      <c r="J8" s="178"/>
      <c r="K8" s="178"/>
      <c r="L8" s="178"/>
      <c r="M8" s="178"/>
      <c r="N8" s="178"/>
      <c r="O8" s="178"/>
      <c r="P8" s="178"/>
      <c r="Q8" s="178"/>
      <c r="R8" s="178"/>
      <c r="S8" s="178"/>
      <c r="T8" s="178"/>
      <c r="U8" s="178"/>
      <c r="V8" s="178"/>
      <c r="W8" s="178"/>
    </row>
    <row r="9" ht="12.75" customHeight="1" spans="1:23">
      <c r="A9" s="110" t="s">
        <v>2026</v>
      </c>
      <c r="B9" s="111" t="s">
        <v>2027</v>
      </c>
      <c r="C9" s="102" t="s">
        <v>2026</v>
      </c>
      <c r="D9" s="141">
        <v>0</v>
      </c>
      <c r="E9" s="141"/>
      <c r="F9" s="195" t="str">
        <f t="shared" si="1"/>
        <v>-</v>
      </c>
      <c r="G9" s="178"/>
      <c r="H9" s="178"/>
      <c r="I9" s="178"/>
      <c r="J9" s="178"/>
      <c r="K9" s="178"/>
      <c r="L9" s="178"/>
      <c r="M9" s="178"/>
      <c r="N9" s="178"/>
      <c r="O9" s="178"/>
      <c r="P9" s="178"/>
      <c r="Q9" s="178"/>
      <c r="R9" s="178"/>
      <c r="S9" s="178"/>
      <c r="T9" s="178"/>
      <c r="U9" s="178"/>
      <c r="V9" s="178"/>
      <c r="W9" s="178"/>
    </row>
    <row r="10" ht="12.75" customHeight="1" spans="1:23">
      <c r="A10" s="110" t="s">
        <v>2028</v>
      </c>
      <c r="B10" s="111" t="s">
        <v>2029</v>
      </c>
      <c r="C10" s="102" t="s">
        <v>2028</v>
      </c>
      <c r="D10" s="141">
        <v>0</v>
      </c>
      <c r="E10" s="141"/>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2030</v>
      </c>
      <c r="B11" s="111" t="s">
        <v>2031</v>
      </c>
      <c r="C11" s="102" t="s">
        <v>2030</v>
      </c>
      <c r="D11" s="141">
        <v>0</v>
      </c>
      <c r="E11" s="141"/>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2032</v>
      </c>
      <c r="B12" s="111" t="s">
        <v>2033</v>
      </c>
      <c r="C12" s="102" t="s">
        <v>2032</v>
      </c>
      <c r="D12" s="194">
        <f t="shared" ref="D12:E12" si="3">D13+D19+D29+D35+D41+D45</f>
        <v>33515.76</v>
      </c>
      <c r="E12" s="194">
        <f t="shared" si="3"/>
        <v>22147.92</v>
      </c>
      <c r="F12" s="195">
        <f t="shared" si="1"/>
        <v>66.0821058510981</v>
      </c>
      <c r="G12" s="178"/>
      <c r="H12" s="178"/>
      <c r="I12" s="178"/>
      <c r="J12" s="178"/>
      <c r="K12" s="178"/>
      <c r="L12" s="178"/>
      <c r="M12" s="178"/>
      <c r="N12" s="178"/>
      <c r="O12" s="178"/>
      <c r="P12" s="178"/>
      <c r="Q12" s="178"/>
      <c r="R12" s="178"/>
      <c r="S12" s="178"/>
      <c r="T12" s="178"/>
      <c r="U12" s="178"/>
      <c r="V12" s="178"/>
      <c r="W12" s="178"/>
    </row>
    <row r="13" ht="12.75" customHeight="1" spans="1:23">
      <c r="A13" s="196" t="s">
        <v>2034</v>
      </c>
      <c r="B13" s="111" t="s">
        <v>2035</v>
      </c>
      <c r="C13" s="102" t="s">
        <v>2034</v>
      </c>
      <c r="D13" s="194">
        <f t="shared" ref="D13:E13" si="4">SUM(D14:D17)-D18</f>
        <v>0</v>
      </c>
      <c r="E13" s="194">
        <f t="shared" si="4"/>
        <v>0</v>
      </c>
      <c r="F13" s="195" t="str">
        <f t="shared" si="1"/>
        <v>-</v>
      </c>
      <c r="G13" s="178"/>
      <c r="H13" s="178"/>
      <c r="I13" s="178"/>
      <c r="J13" s="178"/>
      <c r="K13" s="178"/>
      <c r="L13" s="178"/>
      <c r="M13" s="178"/>
      <c r="N13" s="178"/>
      <c r="O13" s="178"/>
      <c r="P13" s="178"/>
      <c r="Q13" s="178"/>
      <c r="R13" s="178"/>
      <c r="S13" s="178"/>
      <c r="T13" s="178"/>
      <c r="U13" s="178"/>
      <c r="V13" s="178"/>
      <c r="W13" s="178"/>
    </row>
    <row r="14" ht="12.75" customHeight="1" spans="1:23">
      <c r="A14" s="110" t="s">
        <v>2036</v>
      </c>
      <c r="B14" s="111" t="s">
        <v>688</v>
      </c>
      <c r="C14" s="102" t="s">
        <v>2036</v>
      </c>
      <c r="D14" s="141">
        <v>0</v>
      </c>
      <c r="E14" s="141"/>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2037</v>
      </c>
      <c r="B15" s="111" t="s">
        <v>690</v>
      </c>
      <c r="C15" s="102" t="s">
        <v>2037</v>
      </c>
      <c r="D15" s="141">
        <v>0</v>
      </c>
      <c r="E15" s="141"/>
      <c r="F15" s="195" t="str">
        <f t="shared" si="1"/>
        <v>-</v>
      </c>
      <c r="G15" s="178"/>
      <c r="H15" s="178"/>
      <c r="I15" s="178"/>
      <c r="J15" s="178"/>
      <c r="K15" s="178"/>
      <c r="L15" s="178"/>
      <c r="M15" s="178"/>
      <c r="N15" s="178"/>
      <c r="O15" s="178"/>
      <c r="P15" s="178"/>
      <c r="Q15" s="178"/>
      <c r="R15" s="178"/>
      <c r="S15" s="178"/>
      <c r="T15" s="178"/>
      <c r="U15" s="178"/>
      <c r="V15" s="178"/>
      <c r="W15" s="178"/>
    </row>
    <row r="16" ht="12.75" customHeight="1" spans="1:23">
      <c r="A16" s="110" t="s">
        <v>2038</v>
      </c>
      <c r="B16" s="111" t="s">
        <v>692</v>
      </c>
      <c r="C16" s="102" t="s">
        <v>2038</v>
      </c>
      <c r="D16" s="141">
        <v>0</v>
      </c>
      <c r="E16" s="141"/>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2039</v>
      </c>
      <c r="B17" s="111" t="s">
        <v>694</v>
      </c>
      <c r="C17" s="102" t="s">
        <v>2039</v>
      </c>
      <c r="D17" s="141">
        <v>0</v>
      </c>
      <c r="E17" s="141"/>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2040</v>
      </c>
      <c r="B18" s="111" t="s">
        <v>2041</v>
      </c>
      <c r="C18" s="102" t="s">
        <v>2040</v>
      </c>
      <c r="D18" s="141">
        <v>0</v>
      </c>
      <c r="E18" s="141"/>
      <c r="F18" s="195" t="str">
        <f t="shared" si="1"/>
        <v>-</v>
      </c>
      <c r="G18" s="178"/>
      <c r="H18" s="178"/>
      <c r="I18" s="178"/>
      <c r="J18" s="178"/>
      <c r="K18" s="178"/>
      <c r="L18" s="178"/>
      <c r="M18" s="178"/>
      <c r="N18" s="178"/>
      <c r="O18" s="178"/>
      <c r="P18" s="178"/>
      <c r="Q18" s="178"/>
      <c r="R18" s="178"/>
      <c r="S18" s="178"/>
      <c r="T18" s="178"/>
      <c r="U18" s="178"/>
      <c r="V18" s="178"/>
      <c r="W18" s="178"/>
    </row>
    <row r="19" ht="12.75" customHeight="1" spans="1:23">
      <c r="A19" s="196" t="s">
        <v>2042</v>
      </c>
      <c r="B19" s="111" t="s">
        <v>2043</v>
      </c>
      <c r="C19" s="102" t="s">
        <v>2042</v>
      </c>
      <c r="D19" s="194">
        <f t="shared" ref="D19:E19" si="5">SUM(D20:D27)-D28</f>
        <v>33515.76</v>
      </c>
      <c r="E19" s="194">
        <f t="shared" si="5"/>
        <v>22147.92</v>
      </c>
      <c r="F19" s="195">
        <f t="shared" si="1"/>
        <v>66.0821058510981</v>
      </c>
      <c r="G19" s="178"/>
      <c r="H19" s="178"/>
      <c r="I19" s="178"/>
      <c r="J19" s="178"/>
      <c r="K19" s="178"/>
      <c r="L19" s="178"/>
      <c r="M19" s="178"/>
      <c r="N19" s="178"/>
      <c r="O19" s="178"/>
      <c r="P19" s="178"/>
      <c r="Q19" s="178"/>
      <c r="R19" s="178"/>
      <c r="S19" s="178"/>
      <c r="T19" s="178"/>
      <c r="U19" s="178"/>
      <c r="V19" s="178"/>
      <c r="W19" s="178"/>
    </row>
    <row r="20" ht="12.75" customHeight="1" spans="1:23">
      <c r="A20" s="110" t="s">
        <v>2044</v>
      </c>
      <c r="B20" s="111" t="s">
        <v>698</v>
      </c>
      <c r="C20" s="102" t="s">
        <v>2044</v>
      </c>
      <c r="D20" s="141">
        <v>2806.27</v>
      </c>
      <c r="E20" s="141">
        <v>3304.77</v>
      </c>
      <c r="F20" s="195">
        <f t="shared" si="1"/>
        <v>117.763793220182</v>
      </c>
      <c r="G20" s="178"/>
      <c r="H20" s="178"/>
      <c r="I20" s="178"/>
      <c r="J20" s="178"/>
      <c r="K20" s="178"/>
      <c r="L20" s="178"/>
      <c r="M20" s="178"/>
      <c r="N20" s="178"/>
      <c r="O20" s="178"/>
      <c r="P20" s="178"/>
      <c r="Q20" s="178"/>
      <c r="R20" s="178"/>
      <c r="S20" s="178"/>
      <c r="T20" s="178"/>
      <c r="U20" s="178"/>
      <c r="V20" s="178"/>
      <c r="W20" s="178"/>
    </row>
    <row r="21" ht="12.75" customHeight="1" spans="1:23">
      <c r="A21" s="110" t="s">
        <v>2045</v>
      </c>
      <c r="B21" s="111" t="s">
        <v>791</v>
      </c>
      <c r="C21" s="102" t="s">
        <v>2045</v>
      </c>
      <c r="D21" s="141">
        <v>5279.99</v>
      </c>
      <c r="E21" s="141">
        <v>5279.99</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2046</v>
      </c>
      <c r="B22" s="111" t="s">
        <v>702</v>
      </c>
      <c r="C22" s="102" t="s">
        <v>2046</v>
      </c>
      <c r="D22" s="141">
        <v>65957.7</v>
      </c>
      <c r="E22" s="141">
        <v>66907.7</v>
      </c>
      <c r="F22" s="195">
        <f t="shared" si="1"/>
        <v>101.440317051686</v>
      </c>
      <c r="G22" s="178"/>
      <c r="H22" s="178"/>
      <c r="I22" s="178"/>
      <c r="J22" s="178"/>
      <c r="K22" s="178"/>
      <c r="L22" s="178"/>
      <c r="M22" s="178"/>
      <c r="N22" s="178"/>
      <c r="O22" s="178"/>
      <c r="P22" s="178"/>
      <c r="Q22" s="178"/>
      <c r="R22" s="178"/>
      <c r="S22" s="178"/>
      <c r="T22" s="178"/>
      <c r="U22" s="178"/>
      <c r="V22" s="178"/>
      <c r="W22" s="178"/>
    </row>
    <row r="23" ht="12.75" customHeight="1" spans="1:23">
      <c r="A23" s="110" t="s">
        <v>2047</v>
      </c>
      <c r="B23" s="111" t="s">
        <v>704</v>
      </c>
      <c r="C23" s="102" t="s">
        <v>2047</v>
      </c>
      <c r="D23" s="141">
        <v>0</v>
      </c>
      <c r="E23" s="141"/>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2048</v>
      </c>
      <c r="B24" s="111" t="s">
        <v>2049</v>
      </c>
      <c r="C24" s="102" t="s">
        <v>2048</v>
      </c>
      <c r="D24" s="141">
        <v>0</v>
      </c>
      <c r="E24" s="141"/>
      <c r="F24" s="195" t="str">
        <f t="shared" si="1"/>
        <v>-</v>
      </c>
      <c r="G24" s="178"/>
      <c r="H24" s="178"/>
      <c r="I24" s="178"/>
      <c r="J24" s="178"/>
      <c r="K24" s="178"/>
      <c r="L24" s="178"/>
      <c r="M24" s="178"/>
      <c r="N24" s="178"/>
      <c r="O24" s="178"/>
      <c r="P24" s="178"/>
      <c r="Q24" s="178"/>
      <c r="R24" s="178"/>
      <c r="S24" s="178"/>
      <c r="T24" s="178"/>
      <c r="U24" s="178"/>
      <c r="V24" s="178"/>
      <c r="W24" s="178"/>
    </row>
    <row r="25" ht="12.75" customHeight="1" spans="1:23">
      <c r="A25" s="110" t="s">
        <v>2050</v>
      </c>
      <c r="B25" s="111" t="s">
        <v>708</v>
      </c>
      <c r="C25" s="102" t="s">
        <v>2050</v>
      </c>
      <c r="D25" s="141">
        <v>0</v>
      </c>
      <c r="E25" s="141"/>
      <c r="F25" s="195" t="str">
        <f t="shared" si="1"/>
        <v>-</v>
      </c>
      <c r="G25" s="178"/>
      <c r="H25" s="178"/>
      <c r="I25" s="178"/>
      <c r="J25" s="178"/>
      <c r="K25" s="178"/>
      <c r="L25" s="178"/>
      <c r="M25" s="178"/>
      <c r="N25" s="178"/>
      <c r="O25" s="178"/>
      <c r="P25" s="178"/>
      <c r="Q25" s="178"/>
      <c r="R25" s="178"/>
      <c r="S25" s="178"/>
      <c r="T25" s="178"/>
      <c r="U25" s="178"/>
      <c r="V25" s="178"/>
      <c r="W25" s="178"/>
    </row>
    <row r="26" ht="12.75" customHeight="1" spans="1:23">
      <c r="A26" s="110" t="s">
        <v>2051</v>
      </c>
      <c r="B26" s="111" t="s">
        <v>710</v>
      </c>
      <c r="C26" s="102" t="s">
        <v>2051</v>
      </c>
      <c r="D26" s="141">
        <v>0</v>
      </c>
      <c r="E26" s="141"/>
      <c r="F26" s="195" t="str">
        <f t="shared" si="1"/>
        <v>-</v>
      </c>
      <c r="G26" s="178"/>
      <c r="H26" s="178"/>
      <c r="I26" s="178"/>
      <c r="J26" s="178"/>
      <c r="K26" s="178"/>
      <c r="L26" s="178"/>
      <c r="M26" s="178"/>
      <c r="N26" s="178"/>
      <c r="O26" s="178"/>
      <c r="P26" s="178"/>
      <c r="Q26" s="178"/>
      <c r="R26" s="178"/>
      <c r="S26" s="178"/>
      <c r="T26" s="178"/>
      <c r="U26" s="178"/>
      <c r="V26" s="178"/>
      <c r="W26" s="178"/>
    </row>
    <row r="27" ht="12.75" customHeight="1" spans="1:23">
      <c r="A27" s="110" t="s">
        <v>2052</v>
      </c>
      <c r="B27" s="111" t="s">
        <v>713</v>
      </c>
      <c r="C27" s="102" t="s">
        <v>2052</v>
      </c>
      <c r="D27" s="141">
        <v>0</v>
      </c>
      <c r="E27" s="141"/>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2053</v>
      </c>
      <c r="B28" s="111" t="s">
        <v>2054</v>
      </c>
      <c r="C28" s="102" t="s">
        <v>2053</v>
      </c>
      <c r="D28" s="141">
        <v>40528.2</v>
      </c>
      <c r="E28" s="141">
        <v>53344.54</v>
      </c>
      <c r="F28" s="195">
        <f t="shared" si="1"/>
        <v>131.623264788468</v>
      </c>
      <c r="G28" s="178"/>
      <c r="H28" s="178"/>
      <c r="I28" s="178"/>
      <c r="J28" s="178"/>
      <c r="K28" s="178"/>
      <c r="L28" s="178"/>
      <c r="M28" s="178"/>
      <c r="N28" s="178"/>
      <c r="O28" s="178"/>
      <c r="P28" s="178"/>
      <c r="Q28" s="178"/>
      <c r="R28" s="178"/>
      <c r="S28" s="178"/>
      <c r="T28" s="178"/>
      <c r="U28" s="178"/>
      <c r="V28" s="178"/>
      <c r="W28" s="178"/>
    </row>
    <row r="29" ht="12.75" customHeight="1" spans="1:23">
      <c r="A29" s="196" t="s">
        <v>2055</v>
      </c>
      <c r="B29" s="111" t="s">
        <v>2056</v>
      </c>
      <c r="C29" s="102" t="s">
        <v>2055</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2057</v>
      </c>
      <c r="B30" s="111" t="s">
        <v>716</v>
      </c>
      <c r="C30" s="102" t="s">
        <v>2057</v>
      </c>
      <c r="D30" s="141">
        <v>0</v>
      </c>
      <c r="E30" s="141"/>
      <c r="F30" s="195" t="str">
        <f t="shared" si="1"/>
        <v>-</v>
      </c>
      <c r="G30" s="178"/>
      <c r="H30" s="178"/>
      <c r="I30" s="178"/>
      <c r="J30" s="178"/>
      <c r="K30" s="178"/>
      <c r="L30" s="178"/>
      <c r="M30" s="178"/>
      <c r="N30" s="178"/>
      <c r="O30" s="178"/>
      <c r="P30" s="178"/>
      <c r="Q30" s="178"/>
      <c r="R30" s="178"/>
      <c r="S30" s="178"/>
      <c r="T30" s="178"/>
      <c r="U30" s="178"/>
      <c r="V30" s="178"/>
      <c r="W30" s="178"/>
    </row>
    <row r="31" ht="12.75" customHeight="1" spans="1:23">
      <c r="A31" s="110" t="s">
        <v>2058</v>
      </c>
      <c r="B31" s="111" t="s">
        <v>2059</v>
      </c>
      <c r="C31" s="102" t="s">
        <v>2058</v>
      </c>
      <c r="D31" s="141">
        <v>0</v>
      </c>
      <c r="E31" s="141"/>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2060</v>
      </c>
      <c r="B32" s="111" t="s">
        <v>720</v>
      </c>
      <c r="C32" s="102" t="s">
        <v>2060</v>
      </c>
      <c r="D32" s="141">
        <v>0</v>
      </c>
      <c r="E32" s="141"/>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2061</v>
      </c>
      <c r="B33" s="111" t="s">
        <v>722</v>
      </c>
      <c r="C33" s="102" t="s">
        <v>2061</v>
      </c>
      <c r="D33" s="141">
        <v>0</v>
      </c>
      <c r="E33" s="141"/>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2062</v>
      </c>
      <c r="B34" s="111" t="s">
        <v>2063</v>
      </c>
      <c r="C34" s="102" t="s">
        <v>2062</v>
      </c>
      <c r="D34" s="141">
        <v>0</v>
      </c>
      <c r="E34" s="141"/>
      <c r="F34" s="195" t="str">
        <f t="shared" si="1"/>
        <v>-</v>
      </c>
      <c r="G34" s="178"/>
      <c r="H34" s="178"/>
      <c r="I34" s="178"/>
      <c r="J34" s="178"/>
      <c r="K34" s="178"/>
      <c r="L34" s="178"/>
      <c r="M34" s="178"/>
      <c r="N34" s="178"/>
      <c r="O34" s="178"/>
      <c r="P34" s="178"/>
      <c r="Q34" s="178"/>
      <c r="R34" s="178"/>
      <c r="S34" s="178"/>
      <c r="T34" s="178"/>
      <c r="U34" s="178"/>
      <c r="V34" s="178"/>
      <c r="W34" s="178"/>
    </row>
    <row r="35" ht="24" spans="1:23">
      <c r="A35" s="196" t="s">
        <v>2064</v>
      </c>
      <c r="B35" s="111" t="s">
        <v>2065</v>
      </c>
      <c r="C35" s="102" t="s">
        <v>2064</v>
      </c>
      <c r="D35" s="194">
        <f t="shared" ref="D35:E35" si="7">SUM(D36:D39)-D40</f>
        <v>0</v>
      </c>
      <c r="E35" s="194">
        <f t="shared" si="7"/>
        <v>0</v>
      </c>
      <c r="F35" s="195" t="str">
        <f t="shared" si="1"/>
        <v>-</v>
      </c>
      <c r="G35" s="178"/>
      <c r="H35" s="178"/>
      <c r="I35" s="178"/>
      <c r="J35" s="178"/>
      <c r="K35" s="178"/>
      <c r="L35" s="178"/>
      <c r="M35" s="178"/>
      <c r="N35" s="178"/>
      <c r="O35" s="178"/>
      <c r="P35" s="178"/>
      <c r="Q35" s="178"/>
      <c r="R35" s="178"/>
      <c r="S35" s="178"/>
      <c r="T35" s="178"/>
      <c r="U35" s="178"/>
      <c r="V35" s="178"/>
      <c r="W35" s="178"/>
    </row>
    <row r="36" ht="12.75" customHeight="1" spans="1:23">
      <c r="A36" s="110" t="s">
        <v>2066</v>
      </c>
      <c r="B36" s="111" t="s">
        <v>807</v>
      </c>
      <c r="C36" s="102" t="s">
        <v>2066</v>
      </c>
      <c r="D36" s="141">
        <v>0</v>
      </c>
      <c r="E36" s="141"/>
      <c r="F36" s="195" t="str">
        <f t="shared" si="1"/>
        <v>-</v>
      </c>
      <c r="G36" s="178"/>
      <c r="H36" s="178"/>
      <c r="I36" s="178"/>
      <c r="J36" s="178"/>
      <c r="K36" s="178"/>
      <c r="L36" s="178"/>
      <c r="M36" s="178"/>
      <c r="N36" s="178"/>
      <c r="O36" s="178"/>
      <c r="P36" s="178"/>
      <c r="Q36" s="178"/>
      <c r="R36" s="178"/>
      <c r="S36" s="178"/>
      <c r="T36" s="178"/>
      <c r="U36" s="178"/>
      <c r="V36" s="178"/>
      <c r="W36" s="178"/>
    </row>
    <row r="37" ht="12.75" customHeight="1" spans="1:23">
      <c r="A37" s="110" t="s">
        <v>2067</v>
      </c>
      <c r="B37" s="111" t="s">
        <v>728</v>
      </c>
      <c r="C37" s="102" t="s">
        <v>2067</v>
      </c>
      <c r="D37" s="141">
        <v>0</v>
      </c>
      <c r="E37" s="141"/>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2068</v>
      </c>
      <c r="B38" s="111" t="s">
        <v>730</v>
      </c>
      <c r="C38" s="102" t="s">
        <v>2068</v>
      </c>
      <c r="D38" s="141">
        <v>0</v>
      </c>
      <c r="E38" s="141"/>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2069</v>
      </c>
      <c r="B39" s="111" t="s">
        <v>732</v>
      </c>
      <c r="C39" s="102" t="s">
        <v>2069</v>
      </c>
      <c r="D39" s="141">
        <v>0</v>
      </c>
      <c r="E39" s="141"/>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2070</v>
      </c>
      <c r="B40" s="111" t="s">
        <v>2071</v>
      </c>
      <c r="C40" s="102" t="s">
        <v>2070</v>
      </c>
      <c r="D40" s="141">
        <v>0</v>
      </c>
      <c r="E40" s="141"/>
      <c r="F40" s="195" t="str">
        <f t="shared" si="1"/>
        <v>-</v>
      </c>
      <c r="G40" s="178"/>
      <c r="H40" s="178"/>
      <c r="I40" s="178"/>
      <c r="J40" s="178"/>
      <c r="K40" s="178"/>
      <c r="L40" s="178"/>
      <c r="M40" s="178"/>
      <c r="N40" s="178"/>
      <c r="O40" s="178"/>
      <c r="P40" s="178"/>
      <c r="Q40" s="178"/>
      <c r="R40" s="178"/>
      <c r="S40" s="178"/>
      <c r="T40" s="178"/>
      <c r="U40" s="178"/>
      <c r="V40" s="178"/>
      <c r="W40" s="178"/>
    </row>
    <row r="41" ht="12.75" customHeight="1" spans="1:23">
      <c r="A41" s="196" t="s">
        <v>2072</v>
      </c>
      <c r="B41" s="111" t="s">
        <v>2073</v>
      </c>
      <c r="C41" s="102" t="s">
        <v>2072</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2074</v>
      </c>
      <c r="B42" s="111" t="s">
        <v>736</v>
      </c>
      <c r="C42" s="102" t="s">
        <v>2074</v>
      </c>
      <c r="D42" s="141">
        <v>0</v>
      </c>
      <c r="E42" s="141"/>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2075</v>
      </c>
      <c r="B43" s="111" t="s">
        <v>738</v>
      </c>
      <c r="C43" s="102" t="s">
        <v>2075</v>
      </c>
      <c r="D43" s="141">
        <v>0</v>
      </c>
      <c r="E43" s="141"/>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2076</v>
      </c>
      <c r="B44" s="111" t="s">
        <v>2077</v>
      </c>
      <c r="C44" s="102" t="s">
        <v>2076</v>
      </c>
      <c r="D44" s="141">
        <v>0</v>
      </c>
      <c r="E44" s="141"/>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2078</v>
      </c>
      <c r="B45" s="111" t="s">
        <v>2079</v>
      </c>
      <c r="C45" s="102" t="s">
        <v>2078</v>
      </c>
      <c r="D45" s="194">
        <f t="shared" ref="D45:E45" si="9">SUM(D46:D49)-D50</f>
        <v>0</v>
      </c>
      <c r="E45" s="194">
        <f t="shared" si="9"/>
        <v>0</v>
      </c>
      <c r="F45" s="195" t="str">
        <f t="shared" si="1"/>
        <v>-</v>
      </c>
      <c r="G45" s="178"/>
      <c r="H45" s="178"/>
      <c r="I45" s="178"/>
      <c r="J45" s="178"/>
      <c r="K45" s="178"/>
      <c r="L45" s="178"/>
      <c r="M45" s="178"/>
      <c r="N45" s="178"/>
      <c r="O45" s="178"/>
      <c r="P45" s="178"/>
      <c r="Q45" s="178"/>
      <c r="R45" s="178"/>
      <c r="S45" s="178"/>
      <c r="T45" s="178"/>
      <c r="U45" s="178"/>
      <c r="V45" s="178"/>
      <c r="W45" s="178"/>
    </row>
    <row r="46" ht="12.75" customHeight="1" spans="1:23">
      <c r="A46" s="110" t="s">
        <v>2080</v>
      </c>
      <c r="B46" s="111" t="s">
        <v>742</v>
      </c>
      <c r="C46" s="102" t="s">
        <v>2080</v>
      </c>
      <c r="D46" s="141">
        <v>0</v>
      </c>
      <c r="E46" s="141"/>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2081</v>
      </c>
      <c r="B47" s="111" t="s">
        <v>2082</v>
      </c>
      <c r="C47" s="102" t="s">
        <v>2081</v>
      </c>
      <c r="D47" s="141">
        <v>0</v>
      </c>
      <c r="E47" s="141"/>
      <c r="F47" s="195" t="str">
        <f t="shared" si="1"/>
        <v>-</v>
      </c>
      <c r="G47" s="178"/>
      <c r="H47" s="178"/>
      <c r="I47" s="178"/>
      <c r="J47" s="178"/>
      <c r="K47" s="178"/>
      <c r="L47" s="178"/>
      <c r="M47" s="178"/>
      <c r="N47" s="178"/>
      <c r="O47" s="178"/>
      <c r="P47" s="178"/>
      <c r="Q47" s="178"/>
      <c r="R47" s="178"/>
      <c r="S47" s="178"/>
      <c r="T47" s="178"/>
      <c r="U47" s="178"/>
      <c r="V47" s="178"/>
      <c r="W47" s="178"/>
    </row>
    <row r="48" ht="12.75" customHeight="1" spans="1:23">
      <c r="A48" s="110" t="s">
        <v>2083</v>
      </c>
      <c r="B48" s="111" t="s">
        <v>746</v>
      </c>
      <c r="C48" s="102" t="s">
        <v>2083</v>
      </c>
      <c r="D48" s="141">
        <v>0</v>
      </c>
      <c r="E48" s="141"/>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2084</v>
      </c>
      <c r="B49" s="111" t="s">
        <v>748</v>
      </c>
      <c r="C49" s="102" t="s">
        <v>2084</v>
      </c>
      <c r="D49" s="141">
        <v>0</v>
      </c>
      <c r="E49" s="141"/>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2085</v>
      </c>
      <c r="B50" s="111" t="s">
        <v>2086</v>
      </c>
      <c r="C50" s="102" t="s">
        <v>2085</v>
      </c>
      <c r="D50" s="141">
        <v>0</v>
      </c>
      <c r="E50" s="141"/>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2087</v>
      </c>
      <c r="B51" s="111" t="s">
        <v>2088</v>
      </c>
      <c r="C51" s="102" t="s">
        <v>2087</v>
      </c>
      <c r="D51" s="141">
        <v>0</v>
      </c>
      <c r="E51" s="141"/>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2089</v>
      </c>
      <c r="B52" s="111" t="s">
        <v>2090</v>
      </c>
      <c r="C52" s="102" t="s">
        <v>2089</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2091</v>
      </c>
      <c r="B53" s="111" t="s">
        <v>2092</v>
      </c>
      <c r="C53" s="102" t="s">
        <v>2091</v>
      </c>
      <c r="D53" s="141">
        <v>0</v>
      </c>
      <c r="E53" s="141"/>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2093</v>
      </c>
      <c r="B54" s="111" t="s">
        <v>2094</v>
      </c>
      <c r="C54" s="102" t="s">
        <v>2093</v>
      </c>
      <c r="D54" s="141">
        <v>7582.05</v>
      </c>
      <c r="E54" s="141">
        <v>8184.11</v>
      </c>
      <c r="F54" s="195">
        <f t="shared" si="1"/>
        <v>107.940596540513</v>
      </c>
      <c r="G54" s="178"/>
      <c r="H54" s="178"/>
      <c r="I54" s="178"/>
      <c r="J54" s="178"/>
      <c r="K54" s="178"/>
      <c r="L54" s="178"/>
      <c r="M54" s="178"/>
      <c r="N54" s="178"/>
      <c r="O54" s="178"/>
      <c r="P54" s="178"/>
      <c r="Q54" s="178"/>
      <c r="R54" s="178"/>
      <c r="S54" s="178"/>
      <c r="T54" s="178"/>
      <c r="U54" s="178"/>
      <c r="V54" s="178"/>
      <c r="W54" s="178"/>
    </row>
    <row r="55" ht="12.75" customHeight="1" spans="1:23">
      <c r="A55" s="110" t="s">
        <v>2095</v>
      </c>
      <c r="B55" s="111" t="s">
        <v>2096</v>
      </c>
      <c r="C55" s="102" t="s">
        <v>2095</v>
      </c>
      <c r="D55" s="141">
        <v>7582.05</v>
      </c>
      <c r="E55" s="141">
        <v>8184.11</v>
      </c>
      <c r="F55" s="195">
        <f t="shared" si="1"/>
        <v>107.940596540513</v>
      </c>
      <c r="G55" s="178"/>
      <c r="H55" s="178"/>
      <c r="I55" s="178"/>
      <c r="J55" s="178"/>
      <c r="K55" s="178"/>
      <c r="L55" s="178"/>
      <c r="M55" s="178"/>
      <c r="N55" s="178"/>
      <c r="O55" s="178"/>
      <c r="P55" s="178"/>
      <c r="Q55" s="178"/>
      <c r="R55" s="178"/>
      <c r="S55" s="178"/>
      <c r="T55" s="178"/>
      <c r="U55" s="178"/>
      <c r="V55" s="178"/>
      <c r="W55" s="178"/>
    </row>
    <row r="56" ht="12.75" customHeight="1" spans="1:23">
      <c r="A56" s="110" t="s">
        <v>2097</v>
      </c>
      <c r="B56" s="111" t="s">
        <v>2098</v>
      </c>
      <c r="C56" s="102" t="s">
        <v>2097</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2099</v>
      </c>
      <c r="B57" s="111" t="s">
        <v>2100</v>
      </c>
      <c r="C57" s="102" t="s">
        <v>2099</v>
      </c>
      <c r="D57" s="141">
        <v>0</v>
      </c>
      <c r="E57" s="141"/>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2101</v>
      </c>
      <c r="B58" s="111" t="s">
        <v>2102</v>
      </c>
      <c r="C58" s="102" t="s">
        <v>2101</v>
      </c>
      <c r="D58" s="141">
        <v>0</v>
      </c>
      <c r="E58" s="141"/>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2103</v>
      </c>
      <c r="B59" s="111" t="s">
        <v>2104</v>
      </c>
      <c r="C59" s="102" t="s">
        <v>2103</v>
      </c>
      <c r="D59" s="141">
        <v>0</v>
      </c>
      <c r="E59" s="141"/>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2105</v>
      </c>
      <c r="B60" s="111" t="s">
        <v>2106</v>
      </c>
      <c r="C60" s="102" t="s">
        <v>2105</v>
      </c>
      <c r="D60" s="141">
        <v>0</v>
      </c>
      <c r="E60" s="141"/>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2107</v>
      </c>
      <c r="B61" s="111" t="s">
        <v>2108</v>
      </c>
      <c r="C61" s="102" t="s">
        <v>2107</v>
      </c>
      <c r="D61" s="141">
        <v>0</v>
      </c>
      <c r="E61" s="141"/>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2109</v>
      </c>
      <c r="B62" s="111" t="s">
        <v>2110</v>
      </c>
      <c r="C62" s="102" t="s">
        <v>2109</v>
      </c>
      <c r="D62" s="141">
        <v>0</v>
      </c>
      <c r="E62" s="141"/>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2111</v>
      </c>
      <c r="B63" s="111" t="s">
        <v>2112</v>
      </c>
      <c r="C63" s="102" t="s">
        <v>2111</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2113</v>
      </c>
      <c r="B64" s="111" t="s">
        <v>2114</v>
      </c>
      <c r="C64" s="102" t="s">
        <v>2113</v>
      </c>
      <c r="D64" s="141">
        <v>0</v>
      </c>
      <c r="E64" s="141"/>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2115</v>
      </c>
      <c r="B65" s="111" t="s">
        <v>2116</v>
      </c>
      <c r="C65" s="102" t="s">
        <v>2115</v>
      </c>
      <c r="D65" s="141">
        <v>0</v>
      </c>
      <c r="E65" s="141"/>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2117</v>
      </c>
      <c r="B66" s="111" t="s">
        <v>2118</v>
      </c>
      <c r="C66" s="102" t="s">
        <v>2117</v>
      </c>
      <c r="D66" s="141">
        <v>0</v>
      </c>
      <c r="E66" s="141"/>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2119</v>
      </c>
      <c r="B67" s="111" t="s">
        <v>2120</v>
      </c>
      <c r="C67" s="102" t="s">
        <v>2119</v>
      </c>
      <c r="D67" s="141">
        <v>0</v>
      </c>
      <c r="E67" s="141"/>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2121</v>
      </c>
      <c r="B68" s="111" t="s">
        <v>2122</v>
      </c>
      <c r="C68" s="102" t="s">
        <v>2121</v>
      </c>
      <c r="D68" s="141"/>
      <c r="E68" s="141"/>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2123</v>
      </c>
      <c r="B69" s="111" t="s">
        <v>2124</v>
      </c>
      <c r="C69" s="102" t="s">
        <v>2123</v>
      </c>
      <c r="D69" s="194">
        <f>D70+D82+D88+D119+D135+D147+D165+D171</f>
        <v>7011.08</v>
      </c>
      <c r="E69" s="194">
        <f>E70+E82+E88+E119+E135+E147+E165+E171</f>
        <v>14328.71</v>
      </c>
      <c r="F69" s="195">
        <f t="shared" si="1"/>
        <v>204.372364885296</v>
      </c>
      <c r="G69" s="178"/>
      <c r="H69" s="178"/>
      <c r="I69" s="178"/>
      <c r="J69" s="178"/>
      <c r="K69" s="178"/>
      <c r="L69" s="178"/>
      <c r="M69" s="178"/>
      <c r="N69" s="178"/>
      <c r="O69" s="178"/>
      <c r="P69" s="178"/>
      <c r="Q69" s="178"/>
      <c r="R69" s="178"/>
      <c r="S69" s="178"/>
      <c r="T69" s="178"/>
      <c r="U69" s="178"/>
      <c r="V69" s="178"/>
      <c r="W69" s="178"/>
    </row>
    <row r="70" ht="12.75" customHeight="1" spans="1:23">
      <c r="A70" s="110" t="s">
        <v>2125</v>
      </c>
      <c r="B70" s="111" t="s">
        <v>2126</v>
      </c>
      <c r="C70" s="102" t="s">
        <v>2125</v>
      </c>
      <c r="D70" s="194">
        <f t="shared" ref="D70:E70" si="12">+D71+D76+D80+D81</f>
        <v>3471.75</v>
      </c>
      <c r="E70" s="194">
        <f t="shared" si="12"/>
        <v>28.08</v>
      </c>
      <c r="F70" s="195">
        <f t="shared" si="1"/>
        <v>0.808813998703824</v>
      </c>
      <c r="G70" s="178"/>
      <c r="H70" s="178"/>
      <c r="I70" s="178"/>
      <c r="J70" s="178"/>
      <c r="K70" s="178"/>
      <c r="L70" s="178"/>
      <c r="M70" s="178"/>
      <c r="N70" s="178"/>
      <c r="O70" s="178"/>
      <c r="P70" s="178"/>
      <c r="Q70" s="178"/>
      <c r="R70" s="178"/>
      <c r="S70" s="178"/>
      <c r="T70" s="178"/>
      <c r="U70" s="178"/>
      <c r="V70" s="178"/>
      <c r="W70" s="178"/>
    </row>
    <row r="71" ht="12.75" customHeight="1" spans="1:23">
      <c r="A71" s="110" t="s">
        <v>2127</v>
      </c>
      <c r="B71" s="111" t="s">
        <v>2128</v>
      </c>
      <c r="C71" s="102" t="s">
        <v>2127</v>
      </c>
      <c r="D71" s="194">
        <f t="shared" ref="D71:E71" si="13">SUM(D72:D75)</f>
        <v>3443.67</v>
      </c>
      <c r="E71" s="194">
        <f t="shared" si="13"/>
        <v>0</v>
      </c>
      <c r="F71" s="195">
        <f t="shared" si="1"/>
        <v>0</v>
      </c>
      <c r="G71" s="178"/>
      <c r="H71" s="178"/>
      <c r="I71" s="178"/>
      <c r="J71" s="178"/>
      <c r="K71" s="178"/>
      <c r="L71" s="178"/>
      <c r="M71" s="178"/>
      <c r="N71" s="178"/>
      <c r="O71" s="178"/>
      <c r="P71" s="178"/>
      <c r="Q71" s="178"/>
      <c r="R71" s="178"/>
      <c r="S71" s="178"/>
      <c r="T71" s="178"/>
      <c r="U71" s="178"/>
      <c r="V71" s="178"/>
      <c r="W71" s="178"/>
    </row>
    <row r="72" ht="12.75" customHeight="1" spans="1:23">
      <c r="A72" s="110" t="s">
        <v>2129</v>
      </c>
      <c r="B72" s="111" t="s">
        <v>2130</v>
      </c>
      <c r="C72" s="102" t="s">
        <v>2129</v>
      </c>
      <c r="D72" s="141">
        <v>0</v>
      </c>
      <c r="E72" s="141">
        <v>0</v>
      </c>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2131</v>
      </c>
      <c r="B73" s="111" t="s">
        <v>2132</v>
      </c>
      <c r="C73" s="102" t="s">
        <v>2131</v>
      </c>
      <c r="D73" s="141">
        <v>3443.67</v>
      </c>
      <c r="E73" s="141">
        <v>0</v>
      </c>
      <c r="F73" s="195">
        <f t="shared" si="1"/>
        <v>0</v>
      </c>
      <c r="G73" s="178"/>
      <c r="H73" s="178"/>
      <c r="I73" s="178"/>
      <c r="J73" s="178"/>
      <c r="K73" s="178"/>
      <c r="L73" s="178"/>
      <c r="M73" s="178"/>
      <c r="N73" s="178"/>
      <c r="O73" s="178"/>
      <c r="P73" s="178"/>
      <c r="Q73" s="178"/>
      <c r="R73" s="178"/>
      <c r="S73" s="178"/>
      <c r="T73" s="178"/>
      <c r="U73" s="178"/>
      <c r="V73" s="178"/>
      <c r="W73" s="178"/>
    </row>
    <row r="74" ht="12.75" customHeight="1" spans="1:23">
      <c r="A74" s="110" t="s">
        <v>2133</v>
      </c>
      <c r="B74" s="111" t="s">
        <v>2134</v>
      </c>
      <c r="C74" s="102" t="s">
        <v>2133</v>
      </c>
      <c r="D74" s="141">
        <v>0</v>
      </c>
      <c r="E74" s="141">
        <v>0</v>
      </c>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2135</v>
      </c>
      <c r="B75" s="111" t="s">
        <v>2136</v>
      </c>
      <c r="C75" s="102" t="s">
        <v>2135</v>
      </c>
      <c r="D75" s="141">
        <v>0</v>
      </c>
      <c r="E75" s="141">
        <v>0</v>
      </c>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2137</v>
      </c>
      <c r="B76" s="111" t="s">
        <v>2138</v>
      </c>
      <c r="C76" s="102" t="s">
        <v>2137</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2139</v>
      </c>
      <c r="B77" s="111" t="s">
        <v>2140</v>
      </c>
      <c r="C77" s="102" t="s">
        <v>2139</v>
      </c>
      <c r="D77" s="141"/>
      <c r="E77" s="141"/>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2141</v>
      </c>
      <c r="B78" s="111" t="s">
        <v>2142</v>
      </c>
      <c r="C78" s="102" t="s">
        <v>2141</v>
      </c>
      <c r="D78" s="141"/>
      <c r="E78" s="141"/>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2143</v>
      </c>
      <c r="B79" s="111" t="s">
        <v>2144</v>
      </c>
      <c r="C79" s="102" t="s">
        <v>2143</v>
      </c>
      <c r="D79" s="141"/>
      <c r="E79" s="141"/>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2145</v>
      </c>
      <c r="B80" s="111" t="s">
        <v>2146</v>
      </c>
      <c r="C80" s="102" t="s">
        <v>2145</v>
      </c>
      <c r="D80" s="141">
        <v>28.08</v>
      </c>
      <c r="E80" s="141">
        <v>28.08</v>
      </c>
      <c r="F80" s="195">
        <f t="shared" si="1"/>
        <v>100</v>
      </c>
      <c r="G80" s="178"/>
      <c r="H80" s="178"/>
      <c r="I80" s="178"/>
      <c r="J80" s="178"/>
      <c r="K80" s="178"/>
      <c r="L80" s="178"/>
      <c r="M80" s="178"/>
      <c r="N80" s="178"/>
      <c r="O80" s="178"/>
      <c r="P80" s="178"/>
      <c r="Q80" s="178"/>
      <c r="R80" s="178"/>
      <c r="S80" s="178"/>
      <c r="T80" s="178"/>
      <c r="U80" s="178"/>
      <c r="V80" s="178"/>
      <c r="W80" s="178"/>
    </row>
    <row r="81" ht="12.75" customHeight="1" spans="1:23">
      <c r="A81" s="110" t="s">
        <v>2147</v>
      </c>
      <c r="B81" s="111" t="s">
        <v>2148</v>
      </c>
      <c r="C81" s="102" t="s">
        <v>2147</v>
      </c>
      <c r="D81" s="141">
        <v>0</v>
      </c>
      <c r="E81" s="141"/>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2149</v>
      </c>
      <c r="B82" s="111" t="s">
        <v>2150</v>
      </c>
      <c r="C82" s="102" t="s">
        <v>2149</v>
      </c>
      <c r="D82" s="194">
        <f>SUM(D83:D85)-D86+D87</f>
        <v>3046.99</v>
      </c>
      <c r="E82" s="194">
        <f>SUM(E83:E85)-E86+E87</f>
        <v>64.93</v>
      </c>
      <c r="F82" s="195">
        <f t="shared" si="1"/>
        <v>2.13095546752697</v>
      </c>
      <c r="G82" s="178"/>
      <c r="H82" s="178"/>
      <c r="I82" s="178"/>
      <c r="J82" s="178"/>
      <c r="K82" s="178"/>
      <c r="L82" s="178"/>
      <c r="M82" s="178"/>
      <c r="N82" s="178"/>
      <c r="O82" s="178"/>
      <c r="P82" s="178"/>
      <c r="Q82" s="178"/>
      <c r="R82" s="178"/>
      <c r="S82" s="178"/>
      <c r="T82" s="178"/>
      <c r="U82" s="178"/>
      <c r="V82" s="178"/>
      <c r="W82" s="178"/>
    </row>
    <row r="83" ht="12.75" customHeight="1" spans="1:23">
      <c r="A83" s="110" t="s">
        <v>2151</v>
      </c>
      <c r="B83" s="111" t="s">
        <v>2152</v>
      </c>
      <c r="C83" s="102" t="s">
        <v>2151</v>
      </c>
      <c r="D83" s="141">
        <v>0</v>
      </c>
      <c r="E83" s="141"/>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2153</v>
      </c>
      <c r="B84" s="111" t="s">
        <v>2154</v>
      </c>
      <c r="C84" s="102" t="s">
        <v>2153</v>
      </c>
      <c r="D84" s="141">
        <v>0</v>
      </c>
      <c r="E84" s="141"/>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2155</v>
      </c>
      <c r="B85" s="111" t="s">
        <v>2156</v>
      </c>
      <c r="C85" s="102" t="s">
        <v>2155</v>
      </c>
      <c r="D85" s="141">
        <v>0</v>
      </c>
      <c r="E85" s="141"/>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2157</v>
      </c>
      <c r="B86" s="111" t="s">
        <v>2158</v>
      </c>
      <c r="C86" s="102" t="s">
        <v>2157</v>
      </c>
      <c r="D86" s="141">
        <v>0</v>
      </c>
      <c r="E86" s="141">
        <v>0</v>
      </c>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2159</v>
      </c>
      <c r="B87" s="111" t="s">
        <v>2160</v>
      </c>
      <c r="C87" s="102" t="s">
        <v>2159</v>
      </c>
      <c r="D87" s="141">
        <v>3046.99</v>
      </c>
      <c r="E87" s="141">
        <v>64.93</v>
      </c>
      <c r="F87" s="195">
        <f t="shared" si="1"/>
        <v>2.13095546752697</v>
      </c>
      <c r="G87" s="178"/>
      <c r="H87" s="178"/>
      <c r="I87" s="178"/>
      <c r="J87" s="178"/>
      <c r="K87" s="178"/>
      <c r="L87" s="178"/>
      <c r="M87" s="178"/>
      <c r="N87" s="178"/>
      <c r="O87" s="178"/>
      <c r="P87" s="178"/>
      <c r="Q87" s="178"/>
      <c r="R87" s="178"/>
      <c r="S87" s="178"/>
      <c r="T87" s="178"/>
      <c r="U87" s="178"/>
      <c r="V87" s="178"/>
      <c r="W87" s="178"/>
    </row>
    <row r="88" ht="12.75" customHeight="1" spans="1:23">
      <c r="A88" s="110" t="s">
        <v>2161</v>
      </c>
      <c r="B88" s="111" t="s">
        <v>2162</v>
      </c>
      <c r="C88" s="102" t="s">
        <v>2161</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2163</v>
      </c>
      <c r="C89" s="102" t="s">
        <v>2164</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2165</v>
      </c>
      <c r="B90" s="111" t="s">
        <v>2166</v>
      </c>
      <c r="C90" s="102" t="s">
        <v>2165</v>
      </c>
      <c r="D90" s="141">
        <v>0</v>
      </c>
      <c r="E90" s="141"/>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2167</v>
      </c>
      <c r="B91" s="111" t="s">
        <v>2168</v>
      </c>
      <c r="C91" s="102" t="s">
        <v>2167</v>
      </c>
      <c r="D91" s="141">
        <v>0</v>
      </c>
      <c r="E91" s="141"/>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2169</v>
      </c>
      <c r="B92" s="111" t="s">
        <v>2170</v>
      </c>
      <c r="C92" s="102" t="s">
        <v>2169</v>
      </c>
      <c r="D92" s="141">
        <v>0</v>
      </c>
      <c r="E92" s="141"/>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2171</v>
      </c>
      <c r="B93" s="111" t="s">
        <v>2172</v>
      </c>
      <c r="C93" s="102" t="s">
        <v>2171</v>
      </c>
      <c r="D93" s="141">
        <v>0</v>
      </c>
      <c r="E93" s="141"/>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2173</v>
      </c>
      <c r="B94" s="111" t="s">
        <v>2174</v>
      </c>
      <c r="C94" s="102" t="s">
        <v>2173</v>
      </c>
      <c r="D94" s="141">
        <v>0</v>
      </c>
      <c r="E94" s="141"/>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2175</v>
      </c>
      <c r="B95" s="111" t="s">
        <v>2176</v>
      </c>
      <c r="C95" s="102" t="s">
        <v>2175</v>
      </c>
      <c r="D95" s="141">
        <v>0</v>
      </c>
      <c r="E95" s="141"/>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2177</v>
      </c>
      <c r="B96" s="111" t="s">
        <v>2178</v>
      </c>
      <c r="C96" s="102" t="s">
        <v>2177</v>
      </c>
      <c r="D96" s="141">
        <v>0</v>
      </c>
      <c r="E96" s="141"/>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2179</v>
      </c>
      <c r="B97" s="111" t="s">
        <v>2180</v>
      </c>
      <c r="C97" s="102" t="s">
        <v>2179</v>
      </c>
      <c r="D97" s="141">
        <v>0</v>
      </c>
      <c r="E97" s="141"/>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2181</v>
      </c>
      <c r="B98" s="111" t="s">
        <v>2182</v>
      </c>
      <c r="C98" s="102" t="s">
        <v>2181</v>
      </c>
      <c r="D98" s="141">
        <v>0</v>
      </c>
      <c r="E98" s="141"/>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2183</v>
      </c>
      <c r="B99" s="111" t="s">
        <v>2184</v>
      </c>
      <c r="C99" s="102" t="s">
        <v>2183</v>
      </c>
      <c r="D99" s="141">
        <v>0</v>
      </c>
      <c r="E99" s="141"/>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2185</v>
      </c>
      <c r="B100" s="111" t="s">
        <v>2186</v>
      </c>
      <c r="C100" s="102" t="s">
        <v>2185</v>
      </c>
      <c r="D100" s="141">
        <v>0</v>
      </c>
      <c r="E100" s="141"/>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2187</v>
      </c>
      <c r="B101" s="111" t="s">
        <v>2188</v>
      </c>
      <c r="C101" s="102" t="s">
        <v>2187</v>
      </c>
      <c r="D101" s="141">
        <v>0</v>
      </c>
      <c r="E101" s="141"/>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2189</v>
      </c>
      <c r="B102" s="111" t="s">
        <v>2190</v>
      </c>
      <c r="C102" s="102" t="s">
        <v>2189</v>
      </c>
      <c r="D102" s="141">
        <v>0</v>
      </c>
      <c r="E102" s="141"/>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2191</v>
      </c>
      <c r="B103" s="111" t="s">
        <v>2192</v>
      </c>
      <c r="C103" s="102" t="s">
        <v>2191</v>
      </c>
      <c r="D103" s="141">
        <v>0</v>
      </c>
      <c r="E103" s="141"/>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2193</v>
      </c>
      <c r="B104" s="111" t="s">
        <v>2194</v>
      </c>
      <c r="C104" s="102" t="s">
        <v>2193</v>
      </c>
      <c r="D104" s="141">
        <v>0</v>
      </c>
      <c r="E104" s="141"/>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2195</v>
      </c>
      <c r="B105" s="111" t="s">
        <v>2196</v>
      </c>
      <c r="C105" s="102" t="s">
        <v>2195</v>
      </c>
      <c r="D105" s="141">
        <v>0</v>
      </c>
      <c r="E105" s="141"/>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2197</v>
      </c>
      <c r="B106" s="111" t="s">
        <v>2198</v>
      </c>
      <c r="C106" s="102" t="s">
        <v>2197</v>
      </c>
      <c r="D106" s="141">
        <v>0</v>
      </c>
      <c r="E106" s="141"/>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2199</v>
      </c>
      <c r="C107" s="102" t="s">
        <v>2200</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2201</v>
      </c>
      <c r="B108" s="111" t="s">
        <v>2202</v>
      </c>
      <c r="C108" s="102" t="s">
        <v>2201</v>
      </c>
      <c r="D108" s="141">
        <v>0</v>
      </c>
      <c r="E108" s="141"/>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2203</v>
      </c>
      <c r="B109" s="111" t="s">
        <v>2204</v>
      </c>
      <c r="C109" s="102" t="s">
        <v>2203</v>
      </c>
      <c r="D109" s="141">
        <v>0</v>
      </c>
      <c r="E109" s="141"/>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2205</v>
      </c>
      <c r="B110" s="111" t="s">
        <v>2206</v>
      </c>
      <c r="C110" s="102" t="s">
        <v>2205</v>
      </c>
      <c r="D110" s="141">
        <v>0</v>
      </c>
      <c r="E110" s="141"/>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2207</v>
      </c>
      <c r="B111" s="111" t="s">
        <v>2208</v>
      </c>
      <c r="C111" s="102" t="s">
        <v>2207</v>
      </c>
      <c r="D111" s="141">
        <v>0</v>
      </c>
      <c r="E111" s="141"/>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2209</v>
      </c>
      <c r="B112" s="111" t="s">
        <v>2210</v>
      </c>
      <c r="C112" s="102" t="s">
        <v>2209</v>
      </c>
      <c r="D112" s="141">
        <v>0</v>
      </c>
      <c r="E112" s="141"/>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2211</v>
      </c>
      <c r="B113" s="111" t="s">
        <v>2212</v>
      </c>
      <c r="C113" s="102" t="s">
        <v>2211</v>
      </c>
      <c r="D113" s="141">
        <v>0</v>
      </c>
      <c r="E113" s="141"/>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2213</v>
      </c>
      <c r="B114" s="111" t="s">
        <v>2214</v>
      </c>
      <c r="C114" s="102" t="s">
        <v>2213</v>
      </c>
      <c r="D114" s="141">
        <v>0</v>
      </c>
      <c r="E114" s="141"/>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2215</v>
      </c>
      <c r="B115" s="111" t="s">
        <v>2216</v>
      </c>
      <c r="C115" s="102" t="s">
        <v>2215</v>
      </c>
      <c r="D115" s="141">
        <v>0</v>
      </c>
      <c r="E115" s="141"/>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2217</v>
      </c>
      <c r="B116" s="111" t="s">
        <v>2218</v>
      </c>
      <c r="C116" s="102" t="s">
        <v>2217</v>
      </c>
      <c r="D116" s="141">
        <v>0</v>
      </c>
      <c r="E116" s="141"/>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2219</v>
      </c>
      <c r="B117" s="111" t="s">
        <v>2220</v>
      </c>
      <c r="C117" s="102" t="s">
        <v>2219</v>
      </c>
      <c r="D117" s="141">
        <v>0</v>
      </c>
      <c r="E117" s="141"/>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2221</v>
      </c>
      <c r="B118" s="111" t="s">
        <v>2222</v>
      </c>
      <c r="C118" s="102" t="s">
        <v>2221</v>
      </c>
      <c r="D118" s="141">
        <v>0</v>
      </c>
      <c r="E118" s="141"/>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2223</v>
      </c>
      <c r="B119" s="111" t="s">
        <v>2224</v>
      </c>
      <c r="C119" s="102" t="s">
        <v>2223</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2225</v>
      </c>
      <c r="C120" s="102" t="s">
        <v>2226</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2227</v>
      </c>
      <c r="B121" s="111" t="s">
        <v>2228</v>
      </c>
      <c r="C121" s="102" t="s">
        <v>2227</v>
      </c>
      <c r="D121" s="141">
        <v>0</v>
      </c>
      <c r="E121" s="141"/>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2229</v>
      </c>
      <c r="B122" s="111" t="s">
        <v>2230</v>
      </c>
      <c r="C122" s="102" t="s">
        <v>2229</v>
      </c>
      <c r="D122" s="141">
        <v>0</v>
      </c>
      <c r="E122" s="141"/>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2231</v>
      </c>
      <c r="B123" s="111" t="s">
        <v>2232</v>
      </c>
      <c r="C123" s="102" t="s">
        <v>2231</v>
      </c>
      <c r="D123" s="141">
        <v>0</v>
      </c>
      <c r="E123" s="141"/>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2233</v>
      </c>
      <c r="B124" s="111" t="s">
        <v>2234</v>
      </c>
      <c r="C124" s="102" t="s">
        <v>2233</v>
      </c>
      <c r="D124" s="141">
        <v>0</v>
      </c>
      <c r="E124" s="141"/>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2235</v>
      </c>
      <c r="B125" s="111" t="s">
        <v>2236</v>
      </c>
      <c r="C125" s="102" t="s">
        <v>2235</v>
      </c>
      <c r="D125" s="141">
        <v>0</v>
      </c>
      <c r="E125" s="141"/>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2237</v>
      </c>
      <c r="B126" s="111" t="s">
        <v>2238</v>
      </c>
      <c r="C126" s="102" t="s">
        <v>2237</v>
      </c>
      <c r="D126" s="141">
        <v>0</v>
      </c>
      <c r="E126" s="141"/>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2239</v>
      </c>
      <c r="C127" s="102" t="s">
        <v>2240</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2241</v>
      </c>
      <c r="B128" s="111" t="s">
        <v>2228</v>
      </c>
      <c r="C128" s="102" t="s">
        <v>2241</v>
      </c>
      <c r="D128" s="141">
        <v>0</v>
      </c>
      <c r="E128" s="141"/>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2242</v>
      </c>
      <c r="B129" s="111" t="s">
        <v>2230</v>
      </c>
      <c r="C129" s="102" t="s">
        <v>2242</v>
      </c>
      <c r="D129" s="141">
        <v>0</v>
      </c>
      <c r="E129" s="141"/>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2243</v>
      </c>
      <c r="B130" s="111" t="s">
        <v>2232</v>
      </c>
      <c r="C130" s="102" t="s">
        <v>2243</v>
      </c>
      <c r="D130" s="141">
        <v>0</v>
      </c>
      <c r="E130" s="141"/>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2244</v>
      </c>
      <c r="B131" s="111" t="s">
        <v>2234</v>
      </c>
      <c r="C131" s="102" t="s">
        <v>2244</v>
      </c>
      <c r="D131" s="141">
        <v>0</v>
      </c>
      <c r="E131" s="141"/>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2245</v>
      </c>
      <c r="B132" s="111" t="s">
        <v>2236</v>
      </c>
      <c r="C132" s="102" t="s">
        <v>2245</v>
      </c>
      <c r="D132" s="141">
        <v>0</v>
      </c>
      <c r="E132" s="141"/>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2246</v>
      </c>
      <c r="B133" s="111" t="s">
        <v>2238</v>
      </c>
      <c r="C133" s="102" t="s">
        <v>2246</v>
      </c>
      <c r="D133" s="141">
        <v>0</v>
      </c>
      <c r="E133" s="141"/>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2247</v>
      </c>
      <c r="B134" s="111" t="s">
        <v>2248</v>
      </c>
      <c r="C134" s="102" t="s">
        <v>2247</v>
      </c>
      <c r="D134" s="141">
        <v>0</v>
      </c>
      <c r="E134" s="141"/>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2249</v>
      </c>
      <c r="B135" s="111" t="s">
        <v>2250</v>
      </c>
      <c r="C135" s="102" t="s">
        <v>2249</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2251</v>
      </c>
      <c r="C136" s="102" t="s">
        <v>2252</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2253</v>
      </c>
      <c r="B137" s="111" t="s">
        <v>972</v>
      </c>
      <c r="C137" s="102" t="s">
        <v>2253</v>
      </c>
      <c r="D137" s="141">
        <v>0</v>
      </c>
      <c r="E137" s="141"/>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2254</v>
      </c>
      <c r="B138" s="111" t="s">
        <v>974</v>
      </c>
      <c r="C138" s="102" t="s">
        <v>2254</v>
      </c>
      <c r="D138" s="141">
        <v>0</v>
      </c>
      <c r="E138" s="141"/>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2255</v>
      </c>
      <c r="B139" s="111" t="s">
        <v>976</v>
      </c>
      <c r="C139" s="102" t="s">
        <v>2255</v>
      </c>
      <c r="D139" s="141">
        <v>0</v>
      </c>
      <c r="E139" s="141"/>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2256</v>
      </c>
      <c r="B140" s="111" t="s">
        <v>1182</v>
      </c>
      <c r="C140" s="102" t="s">
        <v>2256</v>
      </c>
      <c r="D140" s="141">
        <v>0</v>
      </c>
      <c r="E140" s="141"/>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2257</v>
      </c>
      <c r="B141" s="197" t="s">
        <v>1186</v>
      </c>
      <c r="C141" s="102" t="s">
        <v>2257</v>
      </c>
      <c r="D141" s="141">
        <v>0</v>
      </c>
      <c r="E141" s="141"/>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2258</v>
      </c>
      <c r="B142" s="111" t="s">
        <v>988</v>
      </c>
      <c r="C142" s="102" t="s">
        <v>2258</v>
      </c>
      <c r="D142" s="141">
        <v>0</v>
      </c>
      <c r="E142" s="141"/>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2259</v>
      </c>
      <c r="C143" s="102" t="s">
        <v>2260</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2261</v>
      </c>
      <c r="B144" s="111" t="s">
        <v>1188</v>
      </c>
      <c r="C144" s="102" t="s">
        <v>2261</v>
      </c>
      <c r="D144" s="141">
        <v>0</v>
      </c>
      <c r="E144" s="141"/>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2262</v>
      </c>
      <c r="B145" s="111" t="s">
        <v>990</v>
      </c>
      <c r="C145" s="102" t="s">
        <v>2262</v>
      </c>
      <c r="D145" s="141">
        <v>0</v>
      </c>
      <c r="E145" s="141"/>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2263</v>
      </c>
      <c r="B146" s="111" t="s">
        <v>2264</v>
      </c>
      <c r="C146" s="102" t="s">
        <v>2263</v>
      </c>
      <c r="D146" s="141">
        <v>0</v>
      </c>
      <c r="E146" s="141"/>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2265</v>
      </c>
      <c r="B147" s="111" t="s">
        <v>2266</v>
      </c>
      <c r="C147" s="102" t="s">
        <v>2265</v>
      </c>
      <c r="D147" s="194">
        <f t="shared" ref="D147:E147" si="24">SUM(D148:D150)+SUM(D159:D163)-D164</f>
        <v>492.34</v>
      </c>
      <c r="E147" s="194">
        <f t="shared" si="24"/>
        <v>14235.7</v>
      </c>
      <c r="F147" s="195">
        <f t="shared" si="1"/>
        <v>2891.43681195922</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2267</v>
      </c>
      <c r="B148" s="111" t="s">
        <v>2268</v>
      </c>
      <c r="C148" s="102" t="s">
        <v>2267</v>
      </c>
      <c r="D148" s="141">
        <v>0</v>
      </c>
      <c r="E148" s="141"/>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2269</v>
      </c>
      <c r="B149" s="111" t="s">
        <v>2270</v>
      </c>
      <c r="C149" s="102" t="s">
        <v>2269</v>
      </c>
      <c r="D149" s="141">
        <v>0</v>
      </c>
      <c r="E149" s="141"/>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2271</v>
      </c>
      <c r="B150" s="111" t="s">
        <v>2272</v>
      </c>
      <c r="C150" s="102" t="s">
        <v>2271</v>
      </c>
      <c r="D150" s="194">
        <f t="shared" ref="D150:E150" si="25">SUM(D151:D158)</f>
        <v>0</v>
      </c>
      <c r="E150" s="194">
        <f t="shared" si="25"/>
        <v>1091.41</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2273</v>
      </c>
      <c r="B151" s="111" t="s">
        <v>2274</v>
      </c>
      <c r="C151" s="102" t="s">
        <v>2273</v>
      </c>
      <c r="D151" s="141">
        <v>0</v>
      </c>
      <c r="E151" s="141"/>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2275</v>
      </c>
      <c r="B152" s="111" t="s">
        <v>2276</v>
      </c>
      <c r="C152" s="102" t="s">
        <v>2275</v>
      </c>
      <c r="D152" s="141">
        <v>0</v>
      </c>
      <c r="E152" s="141"/>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2277</v>
      </c>
      <c r="B153" s="111" t="s">
        <v>2278</v>
      </c>
      <c r="C153" s="102" t="s">
        <v>2277</v>
      </c>
      <c r="D153" s="141">
        <v>0</v>
      </c>
      <c r="E153" s="141">
        <v>1091.41</v>
      </c>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2279</v>
      </c>
      <c r="B154" s="111" t="s">
        <v>2280</v>
      </c>
      <c r="C154" s="102" t="s">
        <v>2279</v>
      </c>
      <c r="D154" s="141">
        <v>0</v>
      </c>
      <c r="E154" s="141"/>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2281</v>
      </c>
      <c r="B155" s="111" t="s">
        <v>2282</v>
      </c>
      <c r="C155" s="102" t="s">
        <v>2281</v>
      </c>
      <c r="D155" s="141">
        <v>0</v>
      </c>
      <c r="E155" s="141"/>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2283</v>
      </c>
      <c r="B156" s="111" t="s">
        <v>2284</v>
      </c>
      <c r="C156" s="102" t="s">
        <v>2283</v>
      </c>
      <c r="D156" s="141">
        <v>0</v>
      </c>
      <c r="E156" s="141"/>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2285</v>
      </c>
      <c r="B157" s="111" t="s">
        <v>2286</v>
      </c>
      <c r="C157" s="102" t="s">
        <v>2285</v>
      </c>
      <c r="D157" s="141">
        <v>0</v>
      </c>
      <c r="E157" s="141"/>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2287</v>
      </c>
      <c r="B158" s="111" t="s">
        <v>2288</v>
      </c>
      <c r="C158" s="102" t="s">
        <v>2287</v>
      </c>
      <c r="D158" s="141">
        <v>0</v>
      </c>
      <c r="E158" s="141"/>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2289</v>
      </c>
      <c r="B159" s="111" t="s">
        <v>2290</v>
      </c>
      <c r="C159" s="102" t="s">
        <v>2289</v>
      </c>
      <c r="D159" s="141">
        <v>0</v>
      </c>
      <c r="E159" s="141"/>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2291</v>
      </c>
      <c r="B160" s="197" t="s">
        <v>2292</v>
      </c>
      <c r="C160" s="102" t="s">
        <v>2291</v>
      </c>
      <c r="D160" s="141">
        <v>0</v>
      </c>
      <c r="E160" s="141"/>
      <c r="F160" s="195" t="str">
        <f t="shared" si="1"/>
        <v>-</v>
      </c>
      <c r="G160" s="178"/>
      <c r="H160" s="178"/>
      <c r="I160" s="178"/>
      <c r="J160" s="178"/>
      <c r="K160" s="178"/>
      <c r="L160" s="178"/>
      <c r="M160" s="178"/>
      <c r="N160" s="178"/>
      <c r="O160" s="178"/>
      <c r="P160" s="178"/>
      <c r="Q160" s="178"/>
      <c r="R160" s="178"/>
      <c r="S160" s="178"/>
      <c r="T160" s="178"/>
      <c r="U160" s="178"/>
      <c r="V160" s="178"/>
      <c r="W160" s="178"/>
    </row>
    <row r="161" ht="24" spans="1:23">
      <c r="A161" s="110" t="s">
        <v>2293</v>
      </c>
      <c r="B161" s="111" t="s">
        <v>2294</v>
      </c>
      <c r="C161" s="102" t="s">
        <v>2293</v>
      </c>
      <c r="D161" s="141">
        <v>492.34</v>
      </c>
      <c r="E161" s="141"/>
      <c r="F161" s="195">
        <f t="shared" si="1"/>
        <v>0</v>
      </c>
      <c r="G161" s="178"/>
      <c r="H161" s="178"/>
      <c r="I161" s="178"/>
      <c r="J161" s="178"/>
      <c r="K161" s="178"/>
      <c r="L161" s="178"/>
      <c r="M161" s="178"/>
      <c r="N161" s="178"/>
      <c r="O161" s="178"/>
      <c r="P161" s="178"/>
      <c r="Q161" s="178"/>
      <c r="R161" s="178"/>
      <c r="S161" s="178"/>
      <c r="T161" s="178"/>
      <c r="U161" s="178"/>
      <c r="V161" s="178"/>
      <c r="W161" s="178"/>
    </row>
    <row r="162" ht="24" spans="1:23">
      <c r="A162" s="110" t="s">
        <v>2295</v>
      </c>
      <c r="B162" s="111" t="s">
        <v>2296</v>
      </c>
      <c r="C162" s="102" t="s">
        <v>2295</v>
      </c>
      <c r="D162" s="141">
        <v>0</v>
      </c>
      <c r="E162" s="141">
        <v>13144.29</v>
      </c>
      <c r="F162" s="195" t="str">
        <f t="shared" si="1"/>
        <v>-</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2297</v>
      </c>
      <c r="B163" s="111" t="s">
        <v>2298</v>
      </c>
      <c r="C163" s="102" t="s">
        <v>2297</v>
      </c>
      <c r="D163" s="141">
        <v>0</v>
      </c>
      <c r="E163" s="141"/>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2299</v>
      </c>
      <c r="B164" s="111" t="s">
        <v>2300</v>
      </c>
      <c r="C164" s="102" t="s">
        <v>2299</v>
      </c>
      <c r="D164" s="141">
        <v>0</v>
      </c>
      <c r="E164" s="141"/>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2301</v>
      </c>
      <c r="B165" s="111" t="s">
        <v>2302</v>
      </c>
      <c r="C165" s="102" t="s">
        <v>2301</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2303</v>
      </c>
      <c r="B166" s="111" t="s">
        <v>2304</v>
      </c>
      <c r="C166" s="102" t="s">
        <v>2303</v>
      </c>
      <c r="D166" s="141">
        <v>0</v>
      </c>
      <c r="E166" s="141"/>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2305</v>
      </c>
      <c r="B167" s="111" t="s">
        <v>2306</v>
      </c>
      <c r="C167" s="102" t="s">
        <v>2305</v>
      </c>
      <c r="D167" s="141">
        <v>0</v>
      </c>
      <c r="E167" s="141"/>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2307</v>
      </c>
      <c r="B168" s="111" t="s">
        <v>2308</v>
      </c>
      <c r="C168" s="102" t="s">
        <v>2307</v>
      </c>
      <c r="D168" s="141">
        <v>0</v>
      </c>
      <c r="E168" s="141"/>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2309</v>
      </c>
      <c r="B169" s="111" t="s">
        <v>2310</v>
      </c>
      <c r="C169" s="102" t="s">
        <v>2309</v>
      </c>
      <c r="D169" s="141">
        <v>0</v>
      </c>
      <c r="E169" s="141"/>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2311</v>
      </c>
      <c r="B170" s="111" t="s">
        <v>2312</v>
      </c>
      <c r="C170" s="102" t="s">
        <v>2311</v>
      </c>
      <c r="D170" s="141">
        <v>0</v>
      </c>
      <c r="E170" s="141"/>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1302</v>
      </c>
      <c r="B171" s="111" t="s">
        <v>2313</v>
      </c>
      <c r="C171" s="102" t="s">
        <v>1302</v>
      </c>
      <c r="D171" s="194">
        <f t="shared" ref="D171:E171" si="27">SUM(D172:D174)</f>
        <v>0</v>
      </c>
      <c r="E171" s="194">
        <f t="shared" si="27"/>
        <v>0</v>
      </c>
      <c r="F171" s="195" t="str">
        <f t="shared" si="1"/>
        <v>-</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2314</v>
      </c>
      <c r="B172" s="111" t="s">
        <v>2315</v>
      </c>
      <c r="C172" s="102" t="s">
        <v>2314</v>
      </c>
      <c r="D172" s="141">
        <v>0</v>
      </c>
      <c r="E172" s="141"/>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2316</v>
      </c>
      <c r="B173" s="111" t="s">
        <v>2317</v>
      </c>
      <c r="C173" s="102" t="s">
        <v>2316</v>
      </c>
      <c r="D173" s="141">
        <v>0</v>
      </c>
      <c r="E173" s="141"/>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2318</v>
      </c>
      <c r="B174" s="111" t="s">
        <v>2319</v>
      </c>
      <c r="C174" s="102" t="s">
        <v>2318</v>
      </c>
      <c r="D174" s="141">
        <v>0</v>
      </c>
      <c r="E174" s="141"/>
      <c r="F174" s="195" t="str">
        <f t="shared" si="1"/>
        <v>-</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2320</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2321</v>
      </c>
      <c r="C176" s="102" t="s">
        <v>2322</v>
      </c>
      <c r="D176" s="194">
        <f>D177+D251</f>
        <v>40526.84</v>
      </c>
      <c r="E176" s="194">
        <f>E177+E251</f>
        <v>36476.63</v>
      </c>
      <c r="F176" s="195">
        <f t="shared" si="1"/>
        <v>90.0061045963614</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2323</v>
      </c>
      <c r="B177" s="111" t="s">
        <v>2324</v>
      </c>
      <c r="C177" s="102" t="s">
        <v>2323</v>
      </c>
      <c r="D177" s="194">
        <f>D178+D197+D203+D219+D247+D248</f>
        <v>46659.27</v>
      </c>
      <c r="E177" s="194">
        <f>E178+E197+E203+E219+E247+E248</f>
        <v>49183.44</v>
      </c>
      <c r="F177" s="195">
        <f t="shared" si="1"/>
        <v>105.409793166503</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2325</v>
      </c>
      <c r="B178" s="111" t="s">
        <v>2326</v>
      </c>
      <c r="C178" s="102" t="s">
        <v>2325</v>
      </c>
      <c r="D178" s="194">
        <f>SUM(D179:D181)+D185+D186+SUM(D194:D196)</f>
        <v>46659.27</v>
      </c>
      <c r="E178" s="194">
        <f>SUM(E179:E181)+E185+E186+SUM(E194:E196)</f>
        <v>49183.44</v>
      </c>
      <c r="F178" s="195">
        <f t="shared" si="1"/>
        <v>105.409793166503</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2327</v>
      </c>
      <c r="B179" s="111" t="s">
        <v>2328</v>
      </c>
      <c r="C179" s="102" t="s">
        <v>2327</v>
      </c>
      <c r="D179" s="141">
        <v>44684.59</v>
      </c>
      <c r="E179" s="141">
        <v>46299.84</v>
      </c>
      <c r="F179" s="195">
        <f t="shared" si="1"/>
        <v>103.61478084503</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2329</v>
      </c>
      <c r="B180" s="111" t="s">
        <v>2330</v>
      </c>
      <c r="C180" s="102" t="s">
        <v>2329</v>
      </c>
      <c r="D180" s="141">
        <v>1974.68</v>
      </c>
      <c r="E180" s="141">
        <v>2883.6</v>
      </c>
      <c r="F180" s="195">
        <f t="shared" si="1"/>
        <v>146.028723641299</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2331</v>
      </c>
      <c r="B181" s="111" t="s">
        <v>2332</v>
      </c>
      <c r="C181" s="102" t="s">
        <v>2331</v>
      </c>
      <c r="D181" s="194">
        <f t="shared" ref="D181:E181" si="28">SUM(D182:D184)</f>
        <v>0</v>
      </c>
      <c r="E181" s="194">
        <f t="shared" si="28"/>
        <v>0</v>
      </c>
      <c r="F181" s="195" t="str">
        <f t="shared" si="1"/>
        <v>-</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2333</v>
      </c>
      <c r="B182" s="111" t="s">
        <v>2334</v>
      </c>
      <c r="C182" s="102" t="s">
        <v>2333</v>
      </c>
      <c r="D182" s="141">
        <v>0</v>
      </c>
      <c r="E182" s="141"/>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2335</v>
      </c>
      <c r="B183" s="111" t="s">
        <v>2336</v>
      </c>
      <c r="C183" s="102" t="s">
        <v>2335</v>
      </c>
      <c r="D183" s="141">
        <v>0</v>
      </c>
      <c r="E183" s="141"/>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2337</v>
      </c>
      <c r="B184" s="111" t="s">
        <v>2338</v>
      </c>
      <c r="C184" s="102" t="s">
        <v>2337</v>
      </c>
      <c r="D184" s="141">
        <v>0</v>
      </c>
      <c r="E184" s="141"/>
      <c r="F184" s="195" t="str">
        <f t="shared" si="1"/>
        <v>-</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2339</v>
      </c>
      <c r="B185" s="111" t="s">
        <v>2340</v>
      </c>
      <c r="C185" s="102" t="s">
        <v>2339</v>
      </c>
      <c r="D185" s="141">
        <v>0</v>
      </c>
      <c r="E185" s="141"/>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2341</v>
      </c>
      <c r="B186" s="111" t="s">
        <v>2342</v>
      </c>
      <c r="C186" s="102" t="s">
        <v>2341</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2343</v>
      </c>
      <c r="B187" s="111" t="s">
        <v>2344</v>
      </c>
      <c r="C187" s="102" t="s">
        <v>2343</v>
      </c>
      <c r="D187" s="141"/>
      <c r="E187" s="141"/>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2345</v>
      </c>
      <c r="B188" s="111" t="s">
        <v>2346</v>
      </c>
      <c r="C188" s="102" t="s">
        <v>2345</v>
      </c>
      <c r="D188" s="141"/>
      <c r="E188" s="141"/>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2347</v>
      </c>
      <c r="B189" s="111" t="s">
        <v>2348</v>
      </c>
      <c r="C189" s="102" t="s">
        <v>2347</v>
      </c>
      <c r="D189" s="141"/>
      <c r="E189" s="141"/>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2349</v>
      </c>
      <c r="B190" s="111" t="s">
        <v>2350</v>
      </c>
      <c r="C190" s="102" t="s">
        <v>2349</v>
      </c>
      <c r="D190" s="141"/>
      <c r="E190" s="141"/>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2351</v>
      </c>
      <c r="B191" s="111" t="s">
        <v>2352</v>
      </c>
      <c r="C191" s="102" t="s">
        <v>2351</v>
      </c>
      <c r="D191" s="141"/>
      <c r="E191" s="141"/>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2353</v>
      </c>
      <c r="B192" s="111" t="s">
        <v>2354</v>
      </c>
      <c r="C192" s="102" t="s">
        <v>2353</v>
      </c>
      <c r="D192" s="141"/>
      <c r="E192" s="141"/>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2355</v>
      </c>
      <c r="B193" s="111" t="s">
        <v>2356</v>
      </c>
      <c r="C193" s="102" t="s">
        <v>2355</v>
      </c>
      <c r="D193" s="141"/>
      <c r="E193" s="141"/>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2357</v>
      </c>
      <c r="B194" s="111" t="s">
        <v>2358</v>
      </c>
      <c r="C194" s="102" t="s">
        <v>2357</v>
      </c>
      <c r="D194" s="141">
        <v>0</v>
      </c>
      <c r="E194" s="141"/>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2359</v>
      </c>
      <c r="B195" s="111" t="s">
        <v>2360</v>
      </c>
      <c r="C195" s="102" t="s">
        <v>2359</v>
      </c>
      <c r="D195" s="141">
        <v>0</v>
      </c>
      <c r="E195" s="141"/>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2361</v>
      </c>
      <c r="B196" s="111" t="s">
        <v>2362</v>
      </c>
      <c r="C196" s="102" t="s">
        <v>2361</v>
      </c>
      <c r="D196" s="141">
        <v>0</v>
      </c>
      <c r="E196" s="141"/>
      <c r="F196" s="195" t="str">
        <f t="shared" si="1"/>
        <v>-</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2363</v>
      </c>
      <c r="B197" s="111" t="s">
        <v>2364</v>
      </c>
      <c r="C197" s="102" t="s">
        <v>2363</v>
      </c>
      <c r="D197" s="194">
        <f>SUM(D198:D202)</f>
        <v>0</v>
      </c>
      <c r="E197" s="194">
        <f>SUM(E198:E202)</f>
        <v>0</v>
      </c>
      <c r="F197" s="195" t="str">
        <f t="shared" si="1"/>
        <v>-</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2365</v>
      </c>
      <c r="B198" s="111" t="s">
        <v>2366</v>
      </c>
      <c r="C198" s="102" t="s">
        <v>2365</v>
      </c>
      <c r="D198" s="141"/>
      <c r="E198" s="141"/>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2367</v>
      </c>
      <c r="B199" s="111" t="s">
        <v>2368</v>
      </c>
      <c r="C199" s="102" t="s">
        <v>2367</v>
      </c>
      <c r="D199" s="141"/>
      <c r="E199" s="141"/>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2369</v>
      </c>
      <c r="B200" s="111" t="s">
        <v>2370</v>
      </c>
      <c r="C200" s="102" t="s">
        <v>2369</v>
      </c>
      <c r="D200" s="141"/>
      <c r="E200" s="141"/>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2371</v>
      </c>
      <c r="B201" s="111" t="s">
        <v>2372</v>
      </c>
      <c r="C201" s="102" t="s">
        <v>2371</v>
      </c>
      <c r="D201" s="141"/>
      <c r="E201" s="141"/>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2373</v>
      </c>
      <c r="B202" s="111" t="s">
        <v>2374</v>
      </c>
      <c r="C202" s="102" t="s">
        <v>2373</v>
      </c>
      <c r="D202" s="141"/>
      <c r="E202" s="141"/>
      <c r="F202" s="195" t="str">
        <f t="shared" si="30"/>
        <v>-</v>
      </c>
      <c r="G202" s="178"/>
      <c r="H202" s="178"/>
      <c r="I202" s="178"/>
      <c r="J202" s="178"/>
      <c r="K202" s="178"/>
      <c r="L202" s="178"/>
      <c r="M202" s="178"/>
      <c r="N202" s="178"/>
      <c r="O202" s="178"/>
      <c r="P202" s="178"/>
      <c r="Q202" s="178"/>
      <c r="R202" s="178"/>
      <c r="S202" s="178"/>
      <c r="T202" s="178"/>
      <c r="U202" s="178"/>
      <c r="V202" s="178"/>
      <c r="W202" s="178"/>
    </row>
    <row r="203" ht="24" spans="1:23">
      <c r="A203" s="110" t="s">
        <v>2375</v>
      </c>
      <c r="B203" s="111" t="s">
        <v>2376</v>
      </c>
      <c r="C203" s="102" t="s">
        <v>2375</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2377</v>
      </c>
      <c r="C204" s="102" t="s">
        <v>2378</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2379</v>
      </c>
      <c r="B205" s="111" t="s">
        <v>2380</v>
      </c>
      <c r="C205" s="102" t="s">
        <v>2379</v>
      </c>
      <c r="D205" s="141">
        <v>0</v>
      </c>
      <c r="E205" s="141"/>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2381</v>
      </c>
      <c r="B206" s="111" t="s">
        <v>2382</v>
      </c>
      <c r="C206" s="102" t="s">
        <v>2381</v>
      </c>
      <c r="D206" s="141">
        <v>0</v>
      </c>
      <c r="E206" s="141"/>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2383</v>
      </c>
      <c r="B207" s="111" t="s">
        <v>2384</v>
      </c>
      <c r="C207" s="102" t="s">
        <v>2383</v>
      </c>
      <c r="D207" s="141">
        <v>0</v>
      </c>
      <c r="E207" s="141"/>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2385</v>
      </c>
      <c r="B208" s="111" t="s">
        <v>2386</v>
      </c>
      <c r="C208" s="102" t="s">
        <v>2385</v>
      </c>
      <c r="D208" s="141">
        <v>0</v>
      </c>
      <c r="E208" s="141"/>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2387</v>
      </c>
      <c r="B209" s="111" t="s">
        <v>2388</v>
      </c>
      <c r="C209" s="102" t="s">
        <v>2387</v>
      </c>
      <c r="D209" s="141">
        <v>0</v>
      </c>
      <c r="E209" s="141"/>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2389</v>
      </c>
      <c r="B210" s="111" t="s">
        <v>2390</v>
      </c>
      <c r="C210" s="102" t="s">
        <v>2389</v>
      </c>
      <c r="D210" s="141">
        <v>0</v>
      </c>
      <c r="E210" s="141"/>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2391</v>
      </c>
      <c r="C211" s="102" t="s">
        <v>2392</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2380</v>
      </c>
      <c r="C212" s="102" t="s">
        <v>2393</v>
      </c>
      <c r="D212" s="141">
        <v>0</v>
      </c>
      <c r="E212" s="141"/>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2382</v>
      </c>
      <c r="C213" s="102" t="s">
        <v>2394</v>
      </c>
      <c r="D213" s="141">
        <v>0</v>
      </c>
      <c r="E213" s="141"/>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2384</v>
      </c>
      <c r="C214" s="102" t="s">
        <v>2395</v>
      </c>
      <c r="D214" s="141">
        <v>0</v>
      </c>
      <c r="E214" s="141"/>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2386</v>
      </c>
      <c r="C215" s="102" t="s">
        <v>2396</v>
      </c>
      <c r="D215" s="141">
        <v>0</v>
      </c>
      <c r="E215" s="141"/>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2388</v>
      </c>
      <c r="C216" s="102" t="s">
        <v>2397</v>
      </c>
      <c r="D216" s="141">
        <v>0</v>
      </c>
      <c r="E216" s="141"/>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2390</v>
      </c>
      <c r="C217" s="102" t="s">
        <v>2398</v>
      </c>
      <c r="D217" s="141">
        <v>0</v>
      </c>
      <c r="E217" s="141"/>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2399</v>
      </c>
      <c r="B218" s="111" t="s">
        <v>2400</v>
      </c>
      <c r="C218" s="102" t="s">
        <v>2399</v>
      </c>
      <c r="D218" s="141">
        <v>0</v>
      </c>
      <c r="E218" s="141"/>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2401</v>
      </c>
      <c r="B219" s="111" t="s">
        <v>2402</v>
      </c>
      <c r="C219" s="102" t="s">
        <v>2401</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2403</v>
      </c>
      <c r="C220" s="102" t="s">
        <v>2404</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2405</v>
      </c>
      <c r="B221" s="111" t="s">
        <v>2406</v>
      </c>
      <c r="C221" s="102" t="s">
        <v>2405</v>
      </c>
      <c r="D221" s="141">
        <v>0</v>
      </c>
      <c r="E221" s="141"/>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2407</v>
      </c>
      <c r="B222" s="111" t="s">
        <v>2408</v>
      </c>
      <c r="C222" s="102" t="s">
        <v>2407</v>
      </c>
      <c r="D222" s="141">
        <v>0</v>
      </c>
      <c r="E222" s="141"/>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2409</v>
      </c>
      <c r="B223" s="111" t="s">
        <v>2410</v>
      </c>
      <c r="C223" s="102" t="s">
        <v>2409</v>
      </c>
      <c r="D223" s="141">
        <v>0</v>
      </c>
      <c r="E223" s="141"/>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2411</v>
      </c>
      <c r="B224" s="111" t="s">
        <v>2412</v>
      </c>
      <c r="C224" s="102" t="s">
        <v>2411</v>
      </c>
      <c r="D224" s="141">
        <v>0</v>
      </c>
      <c r="E224" s="141"/>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2413</v>
      </c>
      <c r="B225" s="111" t="s">
        <v>2414</v>
      </c>
      <c r="C225" s="102" t="s">
        <v>2413</v>
      </c>
      <c r="D225" s="141">
        <v>0</v>
      </c>
      <c r="E225" s="141"/>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2415</v>
      </c>
      <c r="B226" s="111" t="s">
        <v>2416</v>
      </c>
      <c r="C226" s="102" t="s">
        <v>2415</v>
      </c>
      <c r="D226" s="141">
        <v>0</v>
      </c>
      <c r="E226" s="141"/>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2417</v>
      </c>
      <c r="B227" s="111" t="s">
        <v>2418</v>
      </c>
      <c r="C227" s="102" t="s">
        <v>2417</v>
      </c>
      <c r="D227" s="141">
        <v>0</v>
      </c>
      <c r="E227" s="141"/>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2419</v>
      </c>
      <c r="B228" s="111" t="s">
        <v>2420</v>
      </c>
      <c r="C228" s="102" t="s">
        <v>2419</v>
      </c>
      <c r="D228" s="141">
        <v>0</v>
      </c>
      <c r="E228" s="141"/>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2421</v>
      </c>
      <c r="B229" s="111" t="s">
        <v>2422</v>
      </c>
      <c r="C229" s="102" t="s">
        <v>2421</v>
      </c>
      <c r="D229" s="141">
        <v>0</v>
      </c>
      <c r="E229" s="141"/>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2423</v>
      </c>
      <c r="B230" s="111" t="s">
        <v>2424</v>
      </c>
      <c r="C230" s="102" t="s">
        <v>2423</v>
      </c>
      <c r="D230" s="141">
        <v>0</v>
      </c>
      <c r="E230" s="141"/>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2425</v>
      </c>
      <c r="B231" s="111" t="s">
        <v>2426</v>
      </c>
      <c r="C231" s="102" t="s">
        <v>2425</v>
      </c>
      <c r="D231" s="141">
        <v>0</v>
      </c>
      <c r="E231" s="141"/>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2427</v>
      </c>
      <c r="B232" s="111" t="s">
        <v>2428</v>
      </c>
      <c r="C232" s="102" t="s">
        <v>2427</v>
      </c>
      <c r="D232" s="141">
        <v>0</v>
      </c>
      <c r="E232" s="141"/>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2429</v>
      </c>
      <c r="B233" s="111" t="s">
        <v>2430</v>
      </c>
      <c r="C233" s="102" t="s">
        <v>2429</v>
      </c>
      <c r="D233" s="141">
        <v>0</v>
      </c>
      <c r="E233" s="141"/>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2431</v>
      </c>
      <c r="B234" s="111" t="s">
        <v>2432</v>
      </c>
      <c r="C234" s="102" t="s">
        <v>2431</v>
      </c>
      <c r="D234" s="141">
        <v>0</v>
      </c>
      <c r="E234" s="141"/>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2433</v>
      </c>
      <c r="B235" s="111" t="s">
        <v>2434</v>
      </c>
      <c r="C235" s="102" t="s">
        <v>2433</v>
      </c>
      <c r="D235" s="141">
        <v>0</v>
      </c>
      <c r="E235" s="141"/>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2435</v>
      </c>
      <c r="B236" s="197" t="s">
        <v>2436</v>
      </c>
      <c r="C236" s="102" t="s">
        <v>2435</v>
      </c>
      <c r="D236" s="141">
        <v>0</v>
      </c>
      <c r="E236" s="141"/>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2437</v>
      </c>
      <c r="C237" s="102" t="s">
        <v>2438</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2439</v>
      </c>
      <c r="B238" s="111" t="s">
        <v>2440</v>
      </c>
      <c r="C238" s="102" t="s">
        <v>2439</v>
      </c>
      <c r="D238" s="141">
        <v>0</v>
      </c>
      <c r="E238" s="141"/>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2441</v>
      </c>
      <c r="B239" s="111" t="s">
        <v>2442</v>
      </c>
      <c r="C239" s="102" t="s">
        <v>2441</v>
      </c>
      <c r="D239" s="141">
        <v>0</v>
      </c>
      <c r="E239" s="141"/>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2443</v>
      </c>
      <c r="C240" s="102" t="s">
        <v>2444</v>
      </c>
      <c r="D240" s="141">
        <v>0</v>
      </c>
      <c r="E240" s="141"/>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2445</v>
      </c>
      <c r="C241" s="102" t="s">
        <v>2446</v>
      </c>
      <c r="D241" s="141">
        <v>0</v>
      </c>
      <c r="E241" s="141"/>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2447</v>
      </c>
      <c r="C242" s="102" t="s">
        <v>2448</v>
      </c>
      <c r="D242" s="141">
        <v>0</v>
      </c>
      <c r="E242" s="141"/>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2449</v>
      </c>
      <c r="C243" s="102" t="s">
        <v>2450</v>
      </c>
      <c r="D243" s="141">
        <v>0</v>
      </c>
      <c r="E243" s="141"/>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2451</v>
      </c>
      <c r="C244" s="102" t="s">
        <v>2452</v>
      </c>
      <c r="D244" s="141">
        <v>0</v>
      </c>
      <c r="E244" s="141"/>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2453</v>
      </c>
      <c r="C245" s="102" t="s">
        <v>2454</v>
      </c>
      <c r="D245" s="141">
        <v>0</v>
      </c>
      <c r="E245" s="141"/>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2455</v>
      </c>
      <c r="C246" s="102" t="s">
        <v>2456</v>
      </c>
      <c r="D246" s="141">
        <v>0</v>
      </c>
      <c r="E246" s="141"/>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2457</v>
      </c>
      <c r="B247" s="111" t="s">
        <v>2458</v>
      </c>
      <c r="C247" s="102" t="s">
        <v>2457</v>
      </c>
      <c r="D247" s="141"/>
      <c r="E247" s="141"/>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2459</v>
      </c>
      <c r="B248" s="111" t="s">
        <v>2460</v>
      </c>
      <c r="C248" s="102" t="s">
        <v>2459</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2461</v>
      </c>
      <c r="B249" s="111" t="s">
        <v>2462</v>
      </c>
      <c r="C249" s="102" t="s">
        <v>2461</v>
      </c>
      <c r="D249" s="141">
        <v>0</v>
      </c>
      <c r="E249" s="141"/>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2463</v>
      </c>
      <c r="B250" s="111" t="s">
        <v>2464</v>
      </c>
      <c r="C250" s="102" t="s">
        <v>2463</v>
      </c>
      <c r="D250" s="141">
        <v>0</v>
      </c>
      <c r="E250" s="141"/>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2465</v>
      </c>
      <c r="B251" s="111" t="s">
        <v>2466</v>
      </c>
      <c r="C251" s="102" t="s">
        <v>2465</v>
      </c>
      <c r="D251" s="194">
        <f>+D252+D255-D264+D274+D291</f>
        <v>-6132.43</v>
      </c>
      <c r="E251" s="194">
        <f>+E252+E255-E264+E274+E291</f>
        <v>-12706.81</v>
      </c>
      <c r="F251" s="195" t="str">
        <f t="shared" si="1"/>
        <v>-</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2467</v>
      </c>
      <c r="B252" s="111" t="s">
        <v>2468</v>
      </c>
      <c r="C252" s="102" t="s">
        <v>2467</v>
      </c>
      <c r="D252" s="194">
        <f>D253-D254</f>
        <v>33515.76</v>
      </c>
      <c r="E252" s="194">
        <f>E253-E254</f>
        <v>22147.92</v>
      </c>
      <c r="F252" s="195">
        <f t="shared" si="1"/>
        <v>66.0821058510981</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2469</v>
      </c>
      <c r="B253" s="111" t="s">
        <v>2470</v>
      </c>
      <c r="C253" s="102" t="s">
        <v>2469</v>
      </c>
      <c r="D253" s="141">
        <v>33515.76</v>
      </c>
      <c r="E253" s="141">
        <v>22147.92</v>
      </c>
      <c r="F253" s="195">
        <f t="shared" si="1"/>
        <v>66.0821058510981</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2471</v>
      </c>
      <c r="B254" s="111" t="s">
        <v>2472</v>
      </c>
      <c r="C254" s="102" t="s">
        <v>2471</v>
      </c>
      <c r="D254" s="141">
        <v>0</v>
      </c>
      <c r="E254" s="141">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2473</v>
      </c>
      <c r="B255" s="111" t="s">
        <v>2474</v>
      </c>
      <c r="C255" s="102" t="s">
        <v>2473</v>
      </c>
      <c r="D255" s="194">
        <f>D256-D260</f>
        <v>-40140.53</v>
      </c>
      <c r="E255" s="194">
        <f>E256-E260</f>
        <v>-35946.14</v>
      </c>
      <c r="F255" s="195" t="str">
        <f t="shared" si="1"/>
        <v>-</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2475</v>
      </c>
      <c r="B256" s="111" t="s">
        <v>2476</v>
      </c>
      <c r="C256" s="102" t="s">
        <v>2475</v>
      </c>
      <c r="D256" s="194">
        <f>SUM(D257:D259)</f>
        <v>0</v>
      </c>
      <c r="E256" s="194">
        <f>SUM(E257:E259)</f>
        <v>421.35</v>
      </c>
      <c r="F256" s="195" t="str">
        <f t="shared" si="1"/>
        <v>-</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648</v>
      </c>
      <c r="B257" s="111" t="s">
        <v>2477</v>
      </c>
      <c r="C257" s="102" t="s">
        <v>648</v>
      </c>
      <c r="D257" s="141">
        <v>0</v>
      </c>
      <c r="E257" s="141">
        <v>0</v>
      </c>
      <c r="F257" s="195" t="str">
        <f t="shared" si="1"/>
        <v>-</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848</v>
      </c>
      <c r="B258" s="111" t="s">
        <v>2478</v>
      </c>
      <c r="C258" s="102" t="s">
        <v>848</v>
      </c>
      <c r="D258" s="141">
        <v>0</v>
      </c>
      <c r="E258" s="141">
        <v>421.35</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1283</v>
      </c>
      <c r="B259" s="111" t="s">
        <v>2479</v>
      </c>
      <c r="C259" s="102" t="s">
        <v>1283</v>
      </c>
      <c r="D259" s="141">
        <v>0</v>
      </c>
      <c r="E259" s="141">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2480</v>
      </c>
      <c r="B260" s="111" t="s">
        <v>2481</v>
      </c>
      <c r="C260" s="102" t="s">
        <v>2480</v>
      </c>
      <c r="D260" s="194">
        <f>SUM(D261:D263)</f>
        <v>40140.53</v>
      </c>
      <c r="E260" s="194">
        <f>SUM(E261:E263)</f>
        <v>36367.49</v>
      </c>
      <c r="F260" s="195">
        <f t="shared" si="1"/>
        <v>90.6004230636716</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650</v>
      </c>
      <c r="B261" s="111" t="s">
        <v>2482</v>
      </c>
      <c r="C261" s="102" t="s">
        <v>650</v>
      </c>
      <c r="D261" s="141">
        <v>39391.82</v>
      </c>
      <c r="E261" s="141">
        <v>36367.49</v>
      </c>
      <c r="F261" s="195">
        <f t="shared" si="1"/>
        <v>92.3224415627407</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850</v>
      </c>
      <c r="B262" s="111" t="s">
        <v>2483</v>
      </c>
      <c r="C262" s="102" t="s">
        <v>850</v>
      </c>
      <c r="D262" s="141">
        <v>748.71</v>
      </c>
      <c r="E262" s="141">
        <v>0</v>
      </c>
      <c r="F262" s="195">
        <f t="shared" si="1"/>
        <v>0</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1285</v>
      </c>
      <c r="B263" s="111" t="s">
        <v>2484</v>
      </c>
      <c r="C263" s="102" t="s">
        <v>1285</v>
      </c>
      <c r="D263" s="141">
        <v>0</v>
      </c>
      <c r="E263" s="141">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2485</v>
      </c>
      <c r="B264" s="111" t="s">
        <v>2486</v>
      </c>
      <c r="C264" s="102" t="s">
        <v>2485</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2487</v>
      </c>
      <c r="B265" s="111" t="s">
        <v>2488</v>
      </c>
      <c r="C265" s="102" t="s">
        <v>2487</v>
      </c>
      <c r="D265" s="141"/>
      <c r="E265" s="141"/>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2489</v>
      </c>
      <c r="B266" s="111" t="s">
        <v>2490</v>
      </c>
      <c r="C266" s="102" t="s">
        <v>2489</v>
      </c>
      <c r="D266" s="141"/>
      <c r="E266" s="141"/>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2491</v>
      </c>
      <c r="B267" s="111" t="s">
        <v>2492</v>
      </c>
      <c r="C267" s="102" t="s">
        <v>2491</v>
      </c>
      <c r="D267" s="141"/>
      <c r="E267" s="141"/>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2493</v>
      </c>
      <c r="B268" s="111" t="s">
        <v>2494</v>
      </c>
      <c r="C268" s="102" t="s">
        <v>2493</v>
      </c>
      <c r="D268" s="141"/>
      <c r="E268" s="141"/>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2495</v>
      </c>
      <c r="B269" s="111" t="s">
        <v>2496</v>
      </c>
      <c r="C269" s="102" t="s">
        <v>2495</v>
      </c>
      <c r="D269" s="141"/>
      <c r="E269" s="141"/>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2497</v>
      </c>
      <c r="B270" s="111" t="s">
        <v>2498</v>
      </c>
      <c r="C270" s="102" t="s">
        <v>2497</v>
      </c>
      <c r="D270" s="141"/>
      <c r="E270" s="141"/>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2499</v>
      </c>
      <c r="B271" s="111" t="s">
        <v>2500</v>
      </c>
      <c r="C271" s="102" t="s">
        <v>2499</v>
      </c>
      <c r="D271" s="141"/>
      <c r="E271" s="141"/>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2501</v>
      </c>
      <c r="B272" s="111" t="s">
        <v>2502</v>
      </c>
      <c r="C272" s="102" t="s">
        <v>2501</v>
      </c>
      <c r="D272" s="141"/>
      <c r="E272" s="141"/>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2503</v>
      </c>
      <c r="B273" s="111" t="s">
        <v>2504</v>
      </c>
      <c r="C273" s="102" t="s">
        <v>2503</v>
      </c>
      <c r="D273" s="141"/>
      <c r="E273" s="141"/>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652</v>
      </c>
      <c r="B274" s="111" t="s">
        <v>2505</v>
      </c>
      <c r="C274" s="102" t="s">
        <v>652</v>
      </c>
      <c r="D274" s="194">
        <f>SUM(D275:D277)+SUM(D286:D290)</f>
        <v>492.34</v>
      </c>
      <c r="E274" s="194">
        <f>SUM(E275:E277)+SUM(E286:E290)</f>
        <v>1091.41</v>
      </c>
      <c r="F274" s="195">
        <f t="shared" si="1"/>
        <v>221.678108624122</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2506</v>
      </c>
      <c r="B275" s="111" t="s">
        <v>2507</v>
      </c>
      <c r="C275" s="102" t="s">
        <v>2506</v>
      </c>
      <c r="D275" s="141"/>
      <c r="E275" s="141"/>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2508</v>
      </c>
      <c r="B276" s="111" t="s">
        <v>2509</v>
      </c>
      <c r="C276" s="102" t="s">
        <v>2508</v>
      </c>
      <c r="D276" s="141"/>
      <c r="E276" s="141"/>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2510</v>
      </c>
      <c r="B277" s="111" t="s">
        <v>2511</v>
      </c>
      <c r="C277" s="102" t="s">
        <v>2510</v>
      </c>
      <c r="D277" s="194">
        <f>SUM(D278:D285)</f>
        <v>492.34</v>
      </c>
      <c r="E277" s="194">
        <f>SUM(E278:E285)</f>
        <v>1091.41</v>
      </c>
      <c r="F277" s="195">
        <f t="shared" si="39"/>
        <v>221.678108624122</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2512</v>
      </c>
      <c r="B278" s="111" t="s">
        <v>2513</v>
      </c>
      <c r="C278" s="102" t="s">
        <v>2512</v>
      </c>
      <c r="D278" s="141"/>
      <c r="E278" s="141"/>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2514</v>
      </c>
      <c r="B279" s="111" t="s">
        <v>2515</v>
      </c>
      <c r="C279" s="102" t="s">
        <v>2514</v>
      </c>
      <c r="D279" s="141"/>
      <c r="E279" s="141"/>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2516</v>
      </c>
      <c r="B280" s="111" t="s">
        <v>2517</v>
      </c>
      <c r="C280" s="102" t="s">
        <v>2516</v>
      </c>
      <c r="D280" s="141"/>
      <c r="E280" s="141"/>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2518</v>
      </c>
      <c r="B281" s="111" t="s">
        <v>2519</v>
      </c>
      <c r="C281" s="102" t="s">
        <v>2518</v>
      </c>
      <c r="D281" s="141"/>
      <c r="E281" s="141"/>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2520</v>
      </c>
      <c r="B282" s="111" t="s">
        <v>2521</v>
      </c>
      <c r="C282" s="102" t="s">
        <v>2520</v>
      </c>
      <c r="D282" s="141"/>
      <c r="E282" s="141"/>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2522</v>
      </c>
      <c r="B283" s="111" t="s">
        <v>2523</v>
      </c>
      <c r="C283" s="102" t="s">
        <v>2522</v>
      </c>
      <c r="D283" s="141">
        <v>492.34</v>
      </c>
      <c r="E283" s="141">
        <v>1091.41</v>
      </c>
      <c r="F283" s="195">
        <f t="shared" si="39"/>
        <v>221.678108624122</v>
      </c>
      <c r="G283" s="178"/>
      <c r="H283" s="178"/>
      <c r="I283" s="178"/>
      <c r="J283" s="178"/>
      <c r="K283" s="178"/>
      <c r="L283" s="178"/>
      <c r="M283" s="178"/>
      <c r="N283" s="178"/>
      <c r="O283" s="178"/>
      <c r="P283" s="178"/>
      <c r="Q283" s="178"/>
      <c r="R283" s="178"/>
      <c r="S283" s="178"/>
      <c r="T283" s="178"/>
      <c r="U283" s="178"/>
      <c r="V283" s="178"/>
      <c r="W283" s="178"/>
    </row>
    <row r="284" ht="24" spans="1:23">
      <c r="A284" s="110" t="s">
        <v>2524</v>
      </c>
      <c r="B284" s="111" t="s">
        <v>201</v>
      </c>
      <c r="C284" s="102" t="s">
        <v>2524</v>
      </c>
      <c r="D284" s="141"/>
      <c r="E284" s="141"/>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2525</v>
      </c>
      <c r="B285" s="111" t="s">
        <v>2526</v>
      </c>
      <c r="C285" s="102" t="s">
        <v>2525</v>
      </c>
      <c r="D285" s="141"/>
      <c r="E285" s="141"/>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2527</v>
      </c>
      <c r="B286" s="111" t="s">
        <v>2528</v>
      </c>
      <c r="C286" s="102" t="s">
        <v>2527</v>
      </c>
      <c r="D286" s="141"/>
      <c r="E286" s="141"/>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2529</v>
      </c>
      <c r="B287" s="111" t="s">
        <v>2530</v>
      </c>
      <c r="C287" s="102" t="s">
        <v>2529</v>
      </c>
      <c r="D287" s="141"/>
      <c r="E287" s="141"/>
      <c r="F287" s="195" t="str">
        <f t="shared" si="39"/>
        <v>-</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2531</v>
      </c>
      <c r="B288" s="111" t="s">
        <v>2532</v>
      </c>
      <c r="C288" s="102" t="s">
        <v>2531</v>
      </c>
      <c r="D288" s="141"/>
      <c r="E288" s="141"/>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2533</v>
      </c>
      <c r="B289" s="111" t="s">
        <v>2534</v>
      </c>
      <c r="C289" s="102" t="s">
        <v>2533</v>
      </c>
      <c r="D289" s="141">
        <v>0</v>
      </c>
      <c r="E289" s="141">
        <v>0</v>
      </c>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2535</v>
      </c>
      <c r="B290" s="111" t="s">
        <v>2536</v>
      </c>
      <c r="C290" s="102" t="s">
        <v>2535</v>
      </c>
      <c r="D290" s="141"/>
      <c r="E290" s="141"/>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852</v>
      </c>
      <c r="B291" s="111" t="s">
        <v>2537</v>
      </c>
      <c r="C291" s="102" t="s">
        <v>852</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2538</v>
      </c>
      <c r="B292" s="111" t="s">
        <v>2539</v>
      </c>
      <c r="C292" s="102" t="s">
        <v>2538</v>
      </c>
      <c r="D292" s="141"/>
      <c r="E292" s="141"/>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2540</v>
      </c>
      <c r="B293" s="111" t="s">
        <v>2541</v>
      </c>
      <c r="C293" s="102" t="s">
        <v>2540</v>
      </c>
      <c r="D293" s="141"/>
      <c r="E293" s="141"/>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24" spans="1:23">
      <c r="A294" s="110" t="s">
        <v>2542</v>
      </c>
      <c r="B294" s="111" t="s">
        <v>2543</v>
      </c>
      <c r="C294" s="102" t="s">
        <v>2542</v>
      </c>
      <c r="D294" s="141"/>
      <c r="E294" s="141"/>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2544</v>
      </c>
      <c r="B295" s="111" t="s">
        <v>2545</v>
      </c>
      <c r="C295" s="102" t="s">
        <v>2544</v>
      </c>
      <c r="D295" s="141"/>
      <c r="E295" s="141"/>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2546</v>
      </c>
      <c r="B296" s="111" t="s">
        <v>2547</v>
      </c>
      <c r="C296" s="102" t="s">
        <v>2546</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2548</v>
      </c>
      <c r="B297" s="111" t="s">
        <v>2549</v>
      </c>
      <c r="C297" s="102" t="s">
        <v>2548</v>
      </c>
      <c r="D297" s="194">
        <f t="shared" ref="D297:E297" si="42">D298</f>
        <v>477.6</v>
      </c>
      <c r="E297" s="194">
        <f t="shared" si="42"/>
        <v>219035.2</v>
      </c>
      <c r="F297" s="195" t="str">
        <f t="shared" si="1"/>
        <v>&gt;&gt;100</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2550</v>
      </c>
      <c r="B298" s="117" t="s">
        <v>2551</v>
      </c>
      <c r="C298" s="102" t="s">
        <v>2550</v>
      </c>
      <c r="D298" s="204">
        <v>477.6</v>
      </c>
      <c r="E298" s="204">
        <v>219035.2</v>
      </c>
      <c r="F298" s="205" t="str">
        <f t="shared" si="1"/>
        <v>&gt;&gt;100</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1304</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2552</v>
      </c>
      <c r="B300" s="111" t="s">
        <v>2553</v>
      </c>
      <c r="C300" s="102" t="s">
        <v>2554</v>
      </c>
      <c r="D300" s="141">
        <v>0</v>
      </c>
      <c r="E300" s="141"/>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2552</v>
      </c>
      <c r="B301" s="111" t="s">
        <v>2555</v>
      </c>
      <c r="C301" s="102" t="s">
        <v>2556</v>
      </c>
      <c r="D301" s="141">
        <v>0</v>
      </c>
      <c r="E301" s="141"/>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2557</v>
      </c>
      <c r="B302" s="111" t="s">
        <v>2558</v>
      </c>
      <c r="C302" s="102" t="s">
        <v>2559</v>
      </c>
      <c r="D302" s="141">
        <v>0</v>
      </c>
      <c r="E302" s="141">
        <v>0</v>
      </c>
      <c r="F302" s="195" t="str">
        <f t="shared" si="43"/>
        <v>-</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2557</v>
      </c>
      <c r="B303" s="111" t="s">
        <v>2560</v>
      </c>
      <c r="C303" s="102" t="s">
        <v>2561</v>
      </c>
      <c r="D303" s="141">
        <v>492.34</v>
      </c>
      <c r="E303" s="141">
        <v>14235.7</v>
      </c>
      <c r="F303" s="195">
        <f t="shared" si="43"/>
        <v>2891.43681195922</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2557</v>
      </c>
      <c r="B304" s="111" t="s">
        <v>2562</v>
      </c>
      <c r="C304" s="102" t="s">
        <v>2563</v>
      </c>
      <c r="D304" s="141"/>
      <c r="E304" s="141"/>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2564</v>
      </c>
      <c r="B305" s="111" t="s">
        <v>2565</v>
      </c>
      <c r="C305" s="102" t="s">
        <v>2566</v>
      </c>
      <c r="D305" s="141">
        <v>0</v>
      </c>
      <c r="E305" s="141"/>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2564</v>
      </c>
      <c r="B306" s="111" t="s">
        <v>2567</v>
      </c>
      <c r="C306" s="102" t="s">
        <v>2568</v>
      </c>
      <c r="D306" s="141">
        <v>0</v>
      </c>
      <c r="E306" s="141"/>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2564</v>
      </c>
      <c r="B307" s="111" t="s">
        <v>2569</v>
      </c>
      <c r="C307" s="102" t="s">
        <v>2570</v>
      </c>
      <c r="D307" s="141"/>
      <c r="E307" s="141"/>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2571</v>
      </c>
      <c r="B308" s="111" t="s">
        <v>2572</v>
      </c>
      <c r="C308" s="102" t="s">
        <v>2571</v>
      </c>
      <c r="D308" s="141">
        <v>3046.97</v>
      </c>
      <c r="E308" s="141">
        <v>64.93</v>
      </c>
      <c r="F308" s="195">
        <f t="shared" si="43"/>
        <v>2.1309694549011</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2573</v>
      </c>
      <c r="B309" s="111" t="s">
        <v>2574</v>
      </c>
      <c r="C309" s="102" t="s">
        <v>2573</v>
      </c>
      <c r="D309" s="141">
        <v>0.02</v>
      </c>
      <c r="E309" s="141"/>
      <c r="F309" s="195">
        <f t="shared" si="43"/>
        <v>0</v>
      </c>
      <c r="G309" s="178"/>
      <c r="H309" s="178"/>
      <c r="I309" s="178"/>
      <c r="J309" s="178"/>
      <c r="K309" s="178"/>
      <c r="L309" s="178"/>
      <c r="M309" s="178"/>
      <c r="N309" s="178"/>
      <c r="O309" s="178"/>
      <c r="P309" s="178"/>
      <c r="Q309" s="178"/>
      <c r="R309" s="178"/>
      <c r="S309" s="178"/>
      <c r="T309" s="178"/>
      <c r="U309" s="178"/>
      <c r="V309" s="178"/>
      <c r="W309" s="178"/>
    </row>
    <row r="310" ht="24" spans="1:23">
      <c r="A310" s="110" t="s">
        <v>2575</v>
      </c>
      <c r="B310" s="111" t="s">
        <v>2576</v>
      </c>
      <c r="C310" s="102" t="s">
        <v>2575</v>
      </c>
      <c r="D310" s="141">
        <v>0</v>
      </c>
      <c r="E310" s="141"/>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2577</v>
      </c>
      <c r="B311" s="111" t="s">
        <v>2578</v>
      </c>
      <c r="C311" s="102" t="s">
        <v>2577</v>
      </c>
      <c r="D311" s="141">
        <v>0</v>
      </c>
      <c r="E311" s="141"/>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2579</v>
      </c>
      <c r="B312" s="111" t="s">
        <v>2580</v>
      </c>
      <c r="C312" s="102" t="s">
        <v>2579</v>
      </c>
      <c r="D312" s="141">
        <v>0</v>
      </c>
      <c r="E312" s="141"/>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2581</v>
      </c>
      <c r="B313" s="111" t="s">
        <v>2582</v>
      </c>
      <c r="C313" s="102" t="s">
        <v>2581</v>
      </c>
      <c r="D313" s="141">
        <v>0</v>
      </c>
      <c r="E313" s="141"/>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2583</v>
      </c>
      <c r="B314" s="111" t="s">
        <v>2584</v>
      </c>
      <c r="C314" s="102" t="s">
        <v>2583</v>
      </c>
      <c r="D314" s="141"/>
      <c r="E314" s="141"/>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2585</v>
      </c>
      <c r="B315" s="111" t="s">
        <v>2586</v>
      </c>
      <c r="C315" s="102" t="s">
        <v>2585</v>
      </c>
      <c r="D315" s="141"/>
      <c r="E315" s="141"/>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2587</v>
      </c>
      <c r="B316" s="111" t="s">
        <v>2588</v>
      </c>
      <c r="C316" s="102" t="s">
        <v>2587</v>
      </c>
      <c r="D316" s="141"/>
      <c r="E316" s="141"/>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2589</v>
      </c>
      <c r="B317" s="111" t="s">
        <v>2590</v>
      </c>
      <c r="C317" s="102" t="s">
        <v>2589</v>
      </c>
      <c r="D317" s="141"/>
      <c r="E317" s="141"/>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2591</v>
      </c>
      <c r="B318" s="111" t="s">
        <v>2592</v>
      </c>
      <c r="C318" s="102" t="s">
        <v>2591</v>
      </c>
      <c r="D318" s="141"/>
      <c r="E318" s="141"/>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2593</v>
      </c>
      <c r="B319" s="111" t="s">
        <v>2594</v>
      </c>
      <c r="C319" s="102" t="s">
        <v>2593</v>
      </c>
      <c r="D319" s="141"/>
      <c r="E319" s="141"/>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2595</v>
      </c>
      <c r="B320" s="111" t="s">
        <v>2596</v>
      </c>
      <c r="C320" s="102" t="s">
        <v>2595</v>
      </c>
      <c r="D320" s="141"/>
      <c r="E320" s="141"/>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2597</v>
      </c>
      <c r="B321" s="111" t="s">
        <v>2598</v>
      </c>
      <c r="C321" s="102" t="s">
        <v>2597</v>
      </c>
      <c r="D321" s="141"/>
      <c r="E321" s="141"/>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2599</v>
      </c>
      <c r="B322" s="111" t="s">
        <v>2600</v>
      </c>
      <c r="C322" s="102" t="s">
        <v>2599</v>
      </c>
      <c r="D322" s="141"/>
      <c r="E322" s="141"/>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2601</v>
      </c>
      <c r="C323" s="102">
        <v>16371</v>
      </c>
      <c r="D323" s="141">
        <v>0</v>
      </c>
      <c r="E323" s="141"/>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2602</v>
      </c>
      <c r="C324" s="102">
        <v>16372</v>
      </c>
      <c r="D324" s="141">
        <v>0</v>
      </c>
      <c r="E324" s="141"/>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2603</v>
      </c>
      <c r="C325" s="102">
        <v>16373</v>
      </c>
      <c r="D325" s="141">
        <v>0</v>
      </c>
      <c r="E325" s="141"/>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2604</v>
      </c>
      <c r="C326" s="102">
        <v>16374</v>
      </c>
      <c r="D326" s="141">
        <v>0</v>
      </c>
      <c r="E326" s="141"/>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2605</v>
      </c>
      <c r="C327" s="102">
        <v>16375</v>
      </c>
      <c r="D327" s="141">
        <v>0</v>
      </c>
      <c r="E327" s="141"/>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2606</v>
      </c>
      <c r="C328" s="102">
        <v>16376</v>
      </c>
      <c r="D328" s="141">
        <v>0</v>
      </c>
      <c r="E328" s="141"/>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2607</v>
      </c>
      <c r="C329" s="102">
        <v>16377</v>
      </c>
      <c r="D329" s="141">
        <v>0</v>
      </c>
      <c r="E329" s="141"/>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2608</v>
      </c>
      <c r="C330" s="102">
        <v>16378</v>
      </c>
      <c r="D330" s="141">
        <v>0</v>
      </c>
      <c r="E330" s="141"/>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2609</v>
      </c>
      <c r="B331" s="111" t="s">
        <v>2610</v>
      </c>
      <c r="C331" s="102" t="s">
        <v>2609</v>
      </c>
      <c r="D331" s="141">
        <v>0</v>
      </c>
      <c r="E331" s="141"/>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2611</v>
      </c>
      <c r="B332" s="111" t="s">
        <v>2612</v>
      </c>
      <c r="C332" s="102" t="s">
        <v>2611</v>
      </c>
      <c r="D332" s="141">
        <v>0</v>
      </c>
      <c r="E332" s="141"/>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2613</v>
      </c>
      <c r="B333" s="111" t="s">
        <v>2614</v>
      </c>
      <c r="C333" s="102" t="s">
        <v>2613</v>
      </c>
      <c r="D333" s="141">
        <v>0</v>
      </c>
      <c r="E333" s="141"/>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2615</v>
      </c>
      <c r="B334" s="111" t="s">
        <v>2616</v>
      </c>
      <c r="C334" s="102" t="s">
        <v>2615</v>
      </c>
      <c r="D334" s="141">
        <v>0</v>
      </c>
      <c r="E334" s="141"/>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2617</v>
      </c>
      <c r="B335" s="111" t="s">
        <v>2618</v>
      </c>
      <c r="C335" s="102" t="s">
        <v>2617</v>
      </c>
      <c r="D335" s="141">
        <v>0</v>
      </c>
      <c r="E335" s="141"/>
      <c r="F335" s="195" t="str">
        <f t="shared" si="43"/>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2619</v>
      </c>
      <c r="B336" s="111" t="s">
        <v>2620</v>
      </c>
      <c r="C336" s="102" t="s">
        <v>2621</v>
      </c>
      <c r="D336" s="141">
        <v>0</v>
      </c>
      <c r="E336" s="141"/>
      <c r="F336" s="195" t="str">
        <f t="shared" si="43"/>
        <v>-</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2619</v>
      </c>
      <c r="B337" s="111" t="s">
        <v>2622</v>
      </c>
      <c r="C337" s="102" t="s">
        <v>2623</v>
      </c>
      <c r="D337" s="141">
        <v>46659.27</v>
      </c>
      <c r="E337" s="141">
        <v>49183.44</v>
      </c>
      <c r="F337" s="195">
        <f t="shared" si="43"/>
        <v>105.409793166503</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2624</v>
      </c>
      <c r="B338" s="111" t="s">
        <v>2625</v>
      </c>
      <c r="C338" s="102" t="s">
        <v>2626</v>
      </c>
      <c r="D338" s="141">
        <v>0</v>
      </c>
      <c r="E338" s="141"/>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2624</v>
      </c>
      <c r="B339" s="111" t="s">
        <v>2627</v>
      </c>
      <c r="C339" s="102" t="s">
        <v>2628</v>
      </c>
      <c r="D339" s="141">
        <v>0</v>
      </c>
      <c r="E339" s="141"/>
      <c r="F339" s="195" t="str">
        <f t="shared" si="43"/>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2629</v>
      </c>
      <c r="B340" s="111" t="s">
        <v>2630</v>
      </c>
      <c r="C340" s="102" t="s">
        <v>2631</v>
      </c>
      <c r="D340" s="141">
        <v>0</v>
      </c>
      <c r="E340" s="141"/>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2629</v>
      </c>
      <c r="B341" s="111" t="s">
        <v>2632</v>
      </c>
      <c r="C341" s="102" t="s">
        <v>2633</v>
      </c>
      <c r="D341" s="141">
        <v>0</v>
      </c>
      <c r="E341" s="141"/>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2634</v>
      </c>
      <c r="B342" s="111" t="s">
        <v>2635</v>
      </c>
      <c r="C342" s="102" t="s">
        <v>2636</v>
      </c>
      <c r="D342" s="141">
        <v>0</v>
      </c>
      <c r="E342" s="141"/>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2634</v>
      </c>
      <c r="B343" s="111" t="s">
        <v>2637</v>
      </c>
      <c r="C343" s="102" t="s">
        <v>2638</v>
      </c>
      <c r="D343" s="141">
        <v>0</v>
      </c>
      <c r="E343" s="141"/>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2639</v>
      </c>
      <c r="C344" s="102" t="s">
        <v>2640</v>
      </c>
      <c r="D344" s="141">
        <v>0</v>
      </c>
      <c r="E344" s="141"/>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2641</v>
      </c>
      <c r="B345" s="197" t="s">
        <v>2642</v>
      </c>
      <c r="C345" s="102" t="s">
        <v>2641</v>
      </c>
      <c r="D345" s="141">
        <v>0</v>
      </c>
      <c r="E345" s="141"/>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2643</v>
      </c>
      <c r="C346" s="102" t="s">
        <v>2644</v>
      </c>
      <c r="D346" s="141">
        <v>0</v>
      </c>
      <c r="E346" s="141"/>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2645</v>
      </c>
      <c r="C347" s="102" t="s">
        <v>2646</v>
      </c>
      <c r="D347" s="141">
        <v>0</v>
      </c>
      <c r="E347" s="141"/>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2004</v>
      </c>
      <c r="B348" s="197" t="s">
        <v>2005</v>
      </c>
      <c r="C348" s="102" t="s">
        <v>2004</v>
      </c>
      <c r="D348" s="141">
        <v>0</v>
      </c>
      <c r="E348" s="141"/>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2647</v>
      </c>
      <c r="C349" s="102" t="s">
        <v>2648</v>
      </c>
      <c r="D349" s="141">
        <v>0</v>
      </c>
      <c r="E349" s="141"/>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2649</v>
      </c>
      <c r="C350" s="102" t="s">
        <v>2650</v>
      </c>
      <c r="D350" s="141">
        <v>0</v>
      </c>
      <c r="E350" s="141"/>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2651</v>
      </c>
      <c r="B351" s="197" t="s">
        <v>2652</v>
      </c>
      <c r="C351" s="102" t="s">
        <v>2651</v>
      </c>
      <c r="D351" s="141">
        <v>0</v>
      </c>
      <c r="E351" s="141"/>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2653</v>
      </c>
      <c r="C352" s="102" t="s">
        <v>2654</v>
      </c>
      <c r="D352" s="141">
        <v>0</v>
      </c>
      <c r="E352" s="141"/>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2655</v>
      </c>
      <c r="C353" s="102" t="s">
        <v>2656</v>
      </c>
      <c r="D353" s="141">
        <v>0</v>
      </c>
      <c r="E353" s="141"/>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2006</v>
      </c>
      <c r="B354" s="197" t="s">
        <v>2007</v>
      </c>
      <c r="C354" s="102" t="s">
        <v>2006</v>
      </c>
      <c r="D354" s="141">
        <v>0</v>
      </c>
      <c r="E354" s="141"/>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2008</v>
      </c>
      <c r="C355" s="102" t="s">
        <v>2009</v>
      </c>
      <c r="D355" s="141">
        <v>0</v>
      </c>
      <c r="E355" s="141"/>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2010</v>
      </c>
      <c r="B356" s="197" t="s">
        <v>2011</v>
      </c>
      <c r="C356" s="102" t="s">
        <v>2010</v>
      </c>
      <c r="D356" s="141">
        <v>0</v>
      </c>
      <c r="E356" s="141"/>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2657</v>
      </c>
      <c r="C357" s="102" t="s">
        <v>2658</v>
      </c>
      <c r="D357" s="141">
        <v>0</v>
      </c>
      <c r="E357" s="141"/>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2659</v>
      </c>
      <c r="C358" s="102" t="s">
        <v>2660</v>
      </c>
      <c r="D358" s="141">
        <v>0</v>
      </c>
      <c r="E358" s="141"/>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2015</v>
      </c>
      <c r="B359" s="197" t="s">
        <v>2016</v>
      </c>
      <c r="C359" s="102" t="s">
        <v>2015</v>
      </c>
      <c r="D359" s="141">
        <v>0</v>
      </c>
      <c r="E359" s="141"/>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2661</v>
      </c>
      <c r="C360" s="102" t="s">
        <v>2662</v>
      </c>
      <c r="D360" s="141">
        <v>0</v>
      </c>
      <c r="E360" s="141"/>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2017</v>
      </c>
      <c r="C361" s="102" t="s">
        <v>2018</v>
      </c>
      <c r="D361" s="141">
        <v>0</v>
      </c>
      <c r="E361" s="141"/>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2663</v>
      </c>
      <c r="C362" s="102" t="s">
        <v>2664</v>
      </c>
      <c r="D362" s="141">
        <v>0</v>
      </c>
      <c r="E362" s="141"/>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2665</v>
      </c>
      <c r="C363" s="102" t="s">
        <v>2666</v>
      </c>
      <c r="D363" s="141">
        <v>0</v>
      </c>
      <c r="E363" s="141"/>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2667</v>
      </c>
      <c r="C364" s="102" t="s">
        <v>2668</v>
      </c>
      <c r="D364" s="141">
        <v>0</v>
      </c>
      <c r="E364" s="141"/>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2669</v>
      </c>
      <c r="B365" s="197" t="s">
        <v>2670</v>
      </c>
      <c r="C365" s="102" t="s">
        <v>2669</v>
      </c>
      <c r="D365" s="141"/>
      <c r="E365" s="141"/>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2671</v>
      </c>
      <c r="C366" s="102">
        <v>27211</v>
      </c>
      <c r="D366" s="141"/>
      <c r="E366" s="141"/>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2672</v>
      </c>
      <c r="C367" s="102">
        <v>27212</v>
      </c>
      <c r="D367" s="141"/>
      <c r="E367" s="141"/>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2673</v>
      </c>
      <c r="C368" s="102">
        <v>27311</v>
      </c>
      <c r="D368" s="141"/>
      <c r="E368" s="141"/>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2674</v>
      </c>
      <c r="B369" s="197" t="s">
        <v>2675</v>
      </c>
      <c r="C369" s="102" t="s">
        <v>2674</v>
      </c>
      <c r="D369" s="141"/>
      <c r="E369" s="141"/>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2676</v>
      </c>
      <c r="C370" s="102">
        <v>27511</v>
      </c>
      <c r="D370" s="141"/>
      <c r="E370" s="141"/>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2677</v>
      </c>
      <c r="C371" s="102">
        <v>27521</v>
      </c>
      <c r="D371" s="141"/>
      <c r="E371" s="141"/>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2678</v>
      </c>
      <c r="C372" s="102">
        <v>27522</v>
      </c>
      <c r="D372" s="141"/>
      <c r="E372" s="141"/>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2679</v>
      </c>
      <c r="C373" s="102">
        <v>27523</v>
      </c>
      <c r="D373" s="141"/>
      <c r="E373" s="141"/>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2680</v>
      </c>
      <c r="C374" s="102">
        <v>27524</v>
      </c>
      <c r="D374" s="141"/>
      <c r="E374" s="141"/>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2681</v>
      </c>
      <c r="C375" s="102">
        <v>27525</v>
      </c>
      <c r="D375" s="141"/>
      <c r="E375" s="141"/>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2682</v>
      </c>
      <c r="C376" s="102">
        <v>27526</v>
      </c>
      <c r="D376" s="141"/>
      <c r="E376" s="141"/>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2683</v>
      </c>
      <c r="C377" s="102">
        <v>27527</v>
      </c>
      <c r="D377" s="141"/>
      <c r="E377" s="141"/>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2684</v>
      </c>
      <c r="C378" s="102">
        <v>27528</v>
      </c>
      <c r="D378" s="141"/>
      <c r="E378" s="141"/>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2685</v>
      </c>
      <c r="C379" s="102">
        <v>27611</v>
      </c>
      <c r="D379" s="141"/>
      <c r="E379" s="141"/>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2686</v>
      </c>
      <c r="C380" s="102">
        <v>27612</v>
      </c>
      <c r="D380" s="141"/>
      <c r="E380" s="141"/>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2687</v>
      </c>
      <c r="B381" s="111" t="s">
        <v>2688</v>
      </c>
      <c r="C381" s="102" t="s">
        <v>2687</v>
      </c>
      <c r="D381" s="141">
        <v>0</v>
      </c>
      <c r="E381" s="141">
        <v>0.01</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2689</v>
      </c>
      <c r="B382" s="111" t="s">
        <v>2690</v>
      </c>
      <c r="C382" s="102" t="s">
        <v>2689</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2691</v>
      </c>
      <c r="B383" s="111" t="s">
        <v>2692</v>
      </c>
      <c r="C383" s="102" t="s">
        <v>2691</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2693</v>
      </c>
      <c r="B384" s="111" t="s">
        <v>2694</v>
      </c>
      <c r="C384" s="102" t="s">
        <v>2693</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2695</v>
      </c>
      <c r="B385" s="111" t="s">
        <v>2696</v>
      </c>
      <c r="C385" s="102" t="s">
        <v>2695</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2697</v>
      </c>
      <c r="B386" s="111" t="s">
        <v>2698</v>
      </c>
      <c r="C386" s="102" t="s">
        <v>2697</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2699</v>
      </c>
      <c r="B387" s="197" t="s">
        <v>2700</v>
      </c>
      <c r="C387" s="102" t="s">
        <v>2699</v>
      </c>
      <c r="D387" s="141">
        <v>477.6</v>
      </c>
      <c r="E387" s="141">
        <v>219035.2</v>
      </c>
      <c r="F387" s="195" t="str">
        <f t="shared" si="44"/>
        <v>&gt;&gt;100</v>
      </c>
      <c r="G387" s="178"/>
      <c r="H387" s="178"/>
      <c r="I387" s="178"/>
      <c r="J387" s="178"/>
      <c r="K387" s="178"/>
      <c r="L387" s="178"/>
      <c r="M387" s="178"/>
      <c r="N387" s="178"/>
      <c r="O387" s="178"/>
      <c r="P387" s="178"/>
      <c r="Q387" s="178"/>
      <c r="R387" s="178"/>
      <c r="S387" s="178"/>
      <c r="T387" s="178"/>
      <c r="U387" s="178"/>
      <c r="V387" s="178"/>
      <c r="W387" s="178"/>
    </row>
    <row r="388" ht="12.75" spans="1:23">
      <c r="A388" s="110" t="s">
        <v>2701</v>
      </c>
      <c r="B388" s="197" t="s">
        <v>2702</v>
      </c>
      <c r="C388" s="102" t="s">
        <v>2701</v>
      </c>
      <c r="D388" s="141"/>
      <c r="E388" s="141"/>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2703</v>
      </c>
      <c r="B389" s="197" t="s">
        <v>2704</v>
      </c>
      <c r="C389" s="102" t="s">
        <v>2703</v>
      </c>
      <c r="D389" s="141"/>
      <c r="E389" s="141"/>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2705</v>
      </c>
      <c r="B390" s="197" t="s">
        <v>2706</v>
      </c>
      <c r="C390" s="102" t="s">
        <v>2705</v>
      </c>
      <c r="D390" s="141"/>
      <c r="E390" s="141"/>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2707</v>
      </c>
      <c r="B391" s="212" t="s">
        <v>2708</v>
      </c>
      <c r="C391" s="213" t="s">
        <v>2707</v>
      </c>
      <c r="D391" s="214"/>
      <c r="E391" s="214"/>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2709</v>
      </c>
      <c r="B392" s="212" t="s">
        <v>2710</v>
      </c>
      <c r="C392" s="213" t="s">
        <v>2709</v>
      </c>
      <c r="D392" s="214"/>
      <c r="E392" s="214"/>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2711</v>
      </c>
      <c r="B393" s="212" t="s">
        <v>2712</v>
      </c>
      <c r="C393" s="213" t="s">
        <v>2711</v>
      </c>
      <c r="D393" s="214"/>
      <c r="E393" s="214"/>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2713</v>
      </c>
      <c r="B394" s="212" t="s">
        <v>2714</v>
      </c>
      <c r="C394" s="213" t="s">
        <v>2713</v>
      </c>
      <c r="D394" s="214"/>
      <c r="E394" s="214"/>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2715</v>
      </c>
      <c r="B395" s="212" t="s">
        <v>2716</v>
      </c>
      <c r="C395" s="213" t="s">
        <v>2715</v>
      </c>
      <c r="D395" s="214"/>
      <c r="E395" s="214"/>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2717</v>
      </c>
      <c r="B396" s="212" t="s">
        <v>2718</v>
      </c>
      <c r="C396" s="213" t="s">
        <v>2717</v>
      </c>
      <c r="D396" s="214"/>
      <c r="E396" s="214"/>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2719</v>
      </c>
      <c r="B397" s="143" t="s">
        <v>2720</v>
      </c>
      <c r="C397" s="144" t="s">
        <v>2719</v>
      </c>
      <c r="D397" s="204"/>
      <c r="E397" s="119"/>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116" workbookViewId="0">
      <selection activeCell="E33" sqref="E33"/>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26" width="14.4285714285714" style="155" customWidth="1"/>
    <col min="27" max="16384" width="14.4285714285714" style="155"/>
  </cols>
  <sheetData>
    <row r="1" ht="44.25" customHeight="1" spans="1:6">
      <c r="A1" s="81" t="s">
        <v>58</v>
      </c>
      <c r="B1" s="82" t="s">
        <v>59</v>
      </c>
      <c r="C1" s="81" t="s">
        <v>34</v>
      </c>
      <c r="D1" s="83" t="s">
        <v>35</v>
      </c>
      <c r="E1" s="81" t="s">
        <v>60</v>
      </c>
      <c r="F1" s="84" t="s">
        <v>42</v>
      </c>
    </row>
    <row r="2" ht="50.1" customHeight="1" spans="1:25">
      <c r="A2" s="25" t="s">
        <v>2721</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2722</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2024</v>
      </c>
      <c r="B5" s="159" t="s">
        <v>2723</v>
      </c>
      <c r="C5" s="98" t="s">
        <v>2024</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2026</v>
      </c>
      <c r="B6" s="162" t="s">
        <v>2724</v>
      </c>
      <c r="C6" s="103" t="s">
        <v>2026</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2725</v>
      </c>
      <c r="B7" s="109" t="s">
        <v>2726</v>
      </c>
      <c r="C7" s="103" t="s">
        <v>2725</v>
      </c>
      <c r="D7" s="140">
        <v>0</v>
      </c>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2727</v>
      </c>
      <c r="B8" s="109" t="s">
        <v>2728</v>
      </c>
      <c r="C8" s="103" t="s">
        <v>2727</v>
      </c>
      <c r="D8" s="140">
        <v>0</v>
      </c>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2729</v>
      </c>
      <c r="B9" s="109" t="s">
        <v>2730</v>
      </c>
      <c r="C9" s="103" t="s">
        <v>2729</v>
      </c>
      <c r="D9" s="140">
        <v>0</v>
      </c>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2028</v>
      </c>
      <c r="B10" s="109" t="s">
        <v>2731</v>
      </c>
      <c r="C10" s="103" t="s">
        <v>2028</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2732</v>
      </c>
      <c r="B11" s="109" t="s">
        <v>2733</v>
      </c>
      <c r="C11" s="103" t="s">
        <v>2732</v>
      </c>
      <c r="D11" s="140">
        <v>0</v>
      </c>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2734</v>
      </c>
      <c r="B12" s="109" t="s">
        <v>2735</v>
      </c>
      <c r="C12" s="103" t="s">
        <v>2734</v>
      </c>
      <c r="D12" s="140">
        <v>0</v>
      </c>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2736</v>
      </c>
      <c r="B13" s="109" t="s">
        <v>2737</v>
      </c>
      <c r="C13" s="103" t="s">
        <v>2736</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2738</v>
      </c>
      <c r="B14" s="109" t="s">
        <v>2739</v>
      </c>
      <c r="C14" s="103" t="s">
        <v>2738</v>
      </c>
      <c r="D14" s="140">
        <v>0</v>
      </c>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2740</v>
      </c>
      <c r="B15" s="109" t="s">
        <v>2741</v>
      </c>
      <c r="C15" s="103" t="s">
        <v>2740</v>
      </c>
      <c r="D15" s="140">
        <v>0</v>
      </c>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2742</v>
      </c>
      <c r="B16" s="109" t="s">
        <v>2743</v>
      </c>
      <c r="C16" s="103" t="s">
        <v>2742</v>
      </c>
      <c r="D16" s="140">
        <v>0</v>
      </c>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2744</v>
      </c>
      <c r="B17" s="109" t="s">
        <v>2745</v>
      </c>
      <c r="C17" s="103" t="s">
        <v>2744</v>
      </c>
      <c r="D17" s="140">
        <v>0</v>
      </c>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2746</v>
      </c>
      <c r="B18" s="109" t="s">
        <v>2747</v>
      </c>
      <c r="C18" s="103" t="s">
        <v>2746</v>
      </c>
      <c r="D18" s="140">
        <v>0</v>
      </c>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2748</v>
      </c>
      <c r="B19" s="109" t="s">
        <v>2749</v>
      </c>
      <c r="C19" s="103" t="s">
        <v>2748</v>
      </c>
      <c r="D19" s="140">
        <v>0</v>
      </c>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2750</v>
      </c>
      <c r="B20" s="109" t="s">
        <v>2751</v>
      </c>
      <c r="C20" s="103" t="s">
        <v>2750</v>
      </c>
      <c r="D20" s="140">
        <v>0</v>
      </c>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2752</v>
      </c>
      <c r="B21" s="109" t="s">
        <v>2753</v>
      </c>
      <c r="C21" s="103" t="s">
        <v>2752</v>
      </c>
      <c r="D21" s="140">
        <v>0</v>
      </c>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2032</v>
      </c>
      <c r="B22" s="109" t="s">
        <v>2754</v>
      </c>
      <c r="C22" s="103" t="s">
        <v>2032</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2755</v>
      </c>
      <c r="B23" s="109" t="s">
        <v>2756</v>
      </c>
      <c r="C23" s="103" t="s">
        <v>2755</v>
      </c>
      <c r="D23" s="140">
        <v>0</v>
      </c>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2757</v>
      </c>
      <c r="B24" s="109" t="s">
        <v>2758</v>
      </c>
      <c r="C24" s="103" t="s">
        <v>2757</v>
      </c>
      <c r="D24" s="140">
        <v>0</v>
      </c>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2759</v>
      </c>
      <c r="B25" s="109" t="s">
        <v>2760</v>
      </c>
      <c r="C25" s="103" t="s">
        <v>2759</v>
      </c>
      <c r="D25" s="140">
        <v>0</v>
      </c>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2761</v>
      </c>
      <c r="B26" s="109" t="s">
        <v>2762</v>
      </c>
      <c r="C26" s="103" t="s">
        <v>2761</v>
      </c>
      <c r="D26" s="140">
        <v>0</v>
      </c>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2763</v>
      </c>
      <c r="B27" s="109" t="s">
        <v>2764</v>
      </c>
      <c r="C27" s="103" t="s">
        <v>2763</v>
      </c>
      <c r="D27" s="140">
        <v>0</v>
      </c>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2087</v>
      </c>
      <c r="B28" s="109" t="s">
        <v>2765</v>
      </c>
      <c r="C28" s="103" t="s">
        <v>2087</v>
      </c>
      <c r="D28" s="138">
        <f t="shared" ref="D28:E28" si="6">SUM(D29:D34)</f>
        <v>500683.79</v>
      </c>
      <c r="E28" s="138">
        <f t="shared" si="6"/>
        <v>610804.82</v>
      </c>
      <c r="F28" s="163">
        <f t="shared" si="1"/>
        <v>121.994127271426</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2766</v>
      </c>
      <c r="B29" s="109" t="s">
        <v>2767</v>
      </c>
      <c r="C29" s="103" t="s">
        <v>2766</v>
      </c>
      <c r="D29" s="140">
        <v>0</v>
      </c>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2768</v>
      </c>
      <c r="B30" s="109" t="s">
        <v>2769</v>
      </c>
      <c r="C30" s="103" t="s">
        <v>2768</v>
      </c>
      <c r="D30" s="140">
        <v>500683.79</v>
      </c>
      <c r="E30" s="140">
        <v>610804.82</v>
      </c>
      <c r="F30" s="163">
        <f t="shared" si="1"/>
        <v>121.994127271426</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2770</v>
      </c>
      <c r="B31" s="109" t="s">
        <v>2771</v>
      </c>
      <c r="C31" s="103" t="s">
        <v>2770</v>
      </c>
      <c r="D31" s="140">
        <v>0</v>
      </c>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2772</v>
      </c>
      <c r="B32" s="109" t="s">
        <v>2773</v>
      </c>
      <c r="C32" s="103" t="s">
        <v>2772</v>
      </c>
      <c r="D32" s="140">
        <v>0</v>
      </c>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2774</v>
      </c>
      <c r="B33" s="109" t="s">
        <v>2775</v>
      </c>
      <c r="C33" s="103" t="s">
        <v>2774</v>
      </c>
      <c r="D33" s="140">
        <v>0</v>
      </c>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2776</v>
      </c>
      <c r="B34" s="109" t="s">
        <v>2777</v>
      </c>
      <c r="C34" s="103" t="s">
        <v>2776</v>
      </c>
      <c r="D34" s="140">
        <v>0</v>
      </c>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2089</v>
      </c>
      <c r="B35" s="109" t="s">
        <v>2778</v>
      </c>
      <c r="C35" s="103" t="s">
        <v>2089</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2091</v>
      </c>
      <c r="B36" s="109" t="s">
        <v>2779</v>
      </c>
      <c r="C36" s="103" t="s">
        <v>2091</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2780</v>
      </c>
      <c r="B37" s="109" t="s">
        <v>2781</v>
      </c>
      <c r="C37" s="103" t="s">
        <v>2780</v>
      </c>
      <c r="D37" s="140">
        <v>0</v>
      </c>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2782</v>
      </c>
      <c r="B38" s="109" t="s">
        <v>2783</v>
      </c>
      <c r="C38" s="103" t="s">
        <v>2782</v>
      </c>
      <c r="D38" s="140">
        <v>0</v>
      </c>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2093</v>
      </c>
      <c r="B39" s="109" t="s">
        <v>2784</v>
      </c>
      <c r="C39" s="103" t="s">
        <v>2093</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2785</v>
      </c>
      <c r="B40" s="109" t="s">
        <v>2786</v>
      </c>
      <c r="C40" s="103" t="s">
        <v>2785</v>
      </c>
      <c r="D40" s="140">
        <v>0</v>
      </c>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2787</v>
      </c>
      <c r="B41" s="109" t="s">
        <v>2788</v>
      </c>
      <c r="C41" s="103" t="s">
        <v>2787</v>
      </c>
      <c r="D41" s="140">
        <v>0</v>
      </c>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2789</v>
      </c>
      <c r="B42" s="109" t="s">
        <v>2790</v>
      </c>
      <c r="C42" s="103" t="s">
        <v>2789</v>
      </c>
      <c r="D42" s="140">
        <v>0</v>
      </c>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2791</v>
      </c>
      <c r="B43" s="109" t="s">
        <v>2792</v>
      </c>
      <c r="C43" s="103" t="s">
        <v>2791</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2793</v>
      </c>
      <c r="B44" s="109" t="s">
        <v>2794</v>
      </c>
      <c r="C44" s="103" t="s">
        <v>2793</v>
      </c>
      <c r="D44" s="140">
        <v>0</v>
      </c>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2795</v>
      </c>
      <c r="B45" s="109" t="s">
        <v>2796</v>
      </c>
      <c r="C45" s="103" t="s">
        <v>2795</v>
      </c>
      <c r="D45" s="140">
        <v>0</v>
      </c>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2797</v>
      </c>
      <c r="B46" s="109" t="s">
        <v>2798</v>
      </c>
      <c r="C46" s="103" t="s">
        <v>2797</v>
      </c>
      <c r="D46" s="140">
        <v>0</v>
      </c>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2799</v>
      </c>
      <c r="B47" s="109" t="s">
        <v>2800</v>
      </c>
      <c r="C47" s="103" t="s">
        <v>2799</v>
      </c>
      <c r="D47" s="140">
        <v>0</v>
      </c>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2801</v>
      </c>
      <c r="B48" s="109" t="s">
        <v>2802</v>
      </c>
      <c r="C48" s="103" t="s">
        <v>2801</v>
      </c>
      <c r="D48" s="140">
        <v>0</v>
      </c>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2803</v>
      </c>
      <c r="B49" s="109" t="s">
        <v>2804</v>
      </c>
      <c r="C49" s="103" t="s">
        <v>2803</v>
      </c>
      <c r="D49" s="140">
        <v>0</v>
      </c>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2805</v>
      </c>
      <c r="B50" s="109" t="s">
        <v>2806</v>
      </c>
      <c r="C50" s="103" t="s">
        <v>2805</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2807</v>
      </c>
      <c r="B51" s="109" t="s">
        <v>2808</v>
      </c>
      <c r="C51" s="103" t="s">
        <v>2807</v>
      </c>
      <c r="D51" s="140">
        <v>0</v>
      </c>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2809</v>
      </c>
      <c r="B52" s="109" t="s">
        <v>2810</v>
      </c>
      <c r="C52" s="103" t="s">
        <v>2809</v>
      </c>
      <c r="D52" s="140">
        <v>0</v>
      </c>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2811</v>
      </c>
      <c r="B53" s="109" t="s">
        <v>2812</v>
      </c>
      <c r="C53" s="103" t="s">
        <v>2811</v>
      </c>
      <c r="D53" s="140">
        <v>0</v>
      </c>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2813</v>
      </c>
      <c r="B54" s="109" t="s">
        <v>2814</v>
      </c>
      <c r="C54" s="103" t="s">
        <v>2813</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2815</v>
      </c>
      <c r="B55" s="109" t="s">
        <v>2816</v>
      </c>
      <c r="C55" s="103" t="s">
        <v>2815</v>
      </c>
      <c r="D55" s="140">
        <v>0</v>
      </c>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2817</v>
      </c>
      <c r="B56" s="109" t="s">
        <v>2818</v>
      </c>
      <c r="C56" s="103" t="s">
        <v>2817</v>
      </c>
      <c r="D56" s="140">
        <v>0</v>
      </c>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2819</v>
      </c>
      <c r="B57" s="109" t="s">
        <v>2820</v>
      </c>
      <c r="C57" s="103" t="s">
        <v>2819</v>
      </c>
      <c r="D57" s="140">
        <v>0</v>
      </c>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2821</v>
      </c>
      <c r="B58" s="109" t="s">
        <v>2822</v>
      </c>
      <c r="C58" s="103" t="s">
        <v>2821</v>
      </c>
      <c r="D58" s="140">
        <v>0</v>
      </c>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2823</v>
      </c>
      <c r="B59" s="109" t="s">
        <v>2824</v>
      </c>
      <c r="C59" s="103" t="s">
        <v>2823</v>
      </c>
      <c r="D59" s="140">
        <v>0</v>
      </c>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2825</v>
      </c>
      <c r="B60" s="109" t="s">
        <v>2826</v>
      </c>
      <c r="C60" s="103" t="s">
        <v>2825</v>
      </c>
      <c r="D60" s="140">
        <v>0</v>
      </c>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2827</v>
      </c>
      <c r="B61" s="109" t="s">
        <v>2828</v>
      </c>
      <c r="C61" s="103" t="s">
        <v>2827</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2829</v>
      </c>
      <c r="B62" s="109" t="s">
        <v>2830</v>
      </c>
      <c r="C62" s="103" t="s">
        <v>2829</v>
      </c>
      <c r="D62" s="140">
        <v>0</v>
      </c>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2831</v>
      </c>
      <c r="B63" s="109" t="s">
        <v>2832</v>
      </c>
      <c r="C63" s="103" t="s">
        <v>2831</v>
      </c>
      <c r="D63" s="140">
        <v>0</v>
      </c>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2833</v>
      </c>
      <c r="B64" s="109" t="s">
        <v>2834</v>
      </c>
      <c r="C64" s="103" t="s">
        <v>2833</v>
      </c>
      <c r="D64" s="140">
        <v>0</v>
      </c>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2835</v>
      </c>
      <c r="B65" s="109" t="s">
        <v>2836</v>
      </c>
      <c r="C65" s="103" t="s">
        <v>2835</v>
      </c>
      <c r="D65" s="140">
        <v>0</v>
      </c>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2837</v>
      </c>
      <c r="B66" s="109" t="s">
        <v>2838</v>
      </c>
      <c r="C66" s="103" t="s">
        <v>2837</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2839</v>
      </c>
      <c r="B67" s="109" t="s">
        <v>2840</v>
      </c>
      <c r="C67" s="103" t="s">
        <v>2839</v>
      </c>
      <c r="D67" s="140">
        <v>0</v>
      </c>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2841</v>
      </c>
      <c r="B68" s="109" t="s">
        <v>2842</v>
      </c>
      <c r="C68" s="103" t="s">
        <v>2841</v>
      </c>
      <c r="D68" s="140">
        <v>0</v>
      </c>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2843</v>
      </c>
      <c r="B69" s="109" t="s">
        <v>2844</v>
      </c>
      <c r="C69" s="103" t="s">
        <v>2843</v>
      </c>
      <c r="D69" s="140">
        <v>0</v>
      </c>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2845</v>
      </c>
      <c r="B70" s="109" t="s">
        <v>2846</v>
      </c>
      <c r="C70" s="103" t="s">
        <v>2845</v>
      </c>
      <c r="D70" s="140">
        <v>0</v>
      </c>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2847</v>
      </c>
      <c r="B71" s="109" t="s">
        <v>2848</v>
      </c>
      <c r="C71" s="103" t="s">
        <v>2847</v>
      </c>
      <c r="D71" s="140">
        <v>0</v>
      </c>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2849</v>
      </c>
      <c r="B72" s="109" t="s">
        <v>2850</v>
      </c>
      <c r="C72" s="103" t="s">
        <v>2849</v>
      </c>
      <c r="D72" s="140">
        <v>0</v>
      </c>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2851</v>
      </c>
      <c r="B73" s="109" t="s">
        <v>2852</v>
      </c>
      <c r="C73" s="103" t="s">
        <v>2851</v>
      </c>
      <c r="D73" s="140">
        <v>0</v>
      </c>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2095</v>
      </c>
      <c r="B74" s="109" t="s">
        <v>2853</v>
      </c>
      <c r="C74" s="103" t="s">
        <v>2095</v>
      </c>
      <c r="D74" s="140">
        <v>0</v>
      </c>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2097</v>
      </c>
      <c r="B75" s="109" t="s">
        <v>2854</v>
      </c>
      <c r="C75" s="103" t="s">
        <v>2097</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2099</v>
      </c>
      <c r="B76" s="109" t="s">
        <v>2855</v>
      </c>
      <c r="C76" s="103" t="s">
        <v>2099</v>
      </c>
      <c r="D76" s="140">
        <v>0</v>
      </c>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2101</v>
      </c>
      <c r="B77" s="109" t="s">
        <v>2856</v>
      </c>
      <c r="C77" s="103" t="s">
        <v>2101</v>
      </c>
      <c r="D77" s="140">
        <v>0</v>
      </c>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2103</v>
      </c>
      <c r="B78" s="109" t="s">
        <v>2857</v>
      </c>
      <c r="C78" s="103" t="s">
        <v>2103</v>
      </c>
      <c r="D78" s="140">
        <v>0</v>
      </c>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2105</v>
      </c>
      <c r="B79" s="109" t="s">
        <v>2858</v>
      </c>
      <c r="C79" s="103" t="s">
        <v>2105</v>
      </c>
      <c r="D79" s="140">
        <v>0</v>
      </c>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2107</v>
      </c>
      <c r="B80" s="109" t="s">
        <v>2859</v>
      </c>
      <c r="C80" s="103" t="s">
        <v>2107</v>
      </c>
      <c r="D80" s="140">
        <v>0</v>
      </c>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2109</v>
      </c>
      <c r="B81" s="109" t="s">
        <v>2860</v>
      </c>
      <c r="C81" s="103" t="s">
        <v>2109</v>
      </c>
      <c r="D81" s="140">
        <v>0</v>
      </c>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2111</v>
      </c>
      <c r="B82" s="109" t="s">
        <v>2861</v>
      </c>
      <c r="C82" s="103" t="s">
        <v>2111</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2113</v>
      </c>
      <c r="B83" s="109" t="s">
        <v>2862</v>
      </c>
      <c r="C83" s="103" t="s">
        <v>2113</v>
      </c>
      <c r="D83" s="140">
        <v>0</v>
      </c>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2115</v>
      </c>
      <c r="B84" s="109" t="s">
        <v>2863</v>
      </c>
      <c r="C84" s="103" t="s">
        <v>2115</v>
      </c>
      <c r="D84" s="140">
        <v>0</v>
      </c>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2117</v>
      </c>
      <c r="B85" s="109" t="s">
        <v>2864</v>
      </c>
      <c r="C85" s="103" t="s">
        <v>2117</v>
      </c>
      <c r="D85" s="140">
        <v>0</v>
      </c>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2119</v>
      </c>
      <c r="B86" s="109" t="s">
        <v>2865</v>
      </c>
      <c r="C86" s="103" t="s">
        <v>2119</v>
      </c>
      <c r="D86" s="140">
        <v>0</v>
      </c>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2121</v>
      </c>
      <c r="B87" s="109" t="s">
        <v>2866</v>
      </c>
      <c r="C87" s="103" t="s">
        <v>2121</v>
      </c>
      <c r="D87" s="140">
        <v>0</v>
      </c>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2867</v>
      </c>
      <c r="B88" s="109" t="s">
        <v>2868</v>
      </c>
      <c r="C88" s="103" t="s">
        <v>2867</v>
      </c>
      <c r="D88" s="140">
        <v>0</v>
      </c>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2869</v>
      </c>
      <c r="B89" s="109" t="s">
        <v>2870</v>
      </c>
      <c r="C89" s="103" t="s">
        <v>2869</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2871</v>
      </c>
      <c r="B90" s="109" t="s">
        <v>2872</v>
      </c>
      <c r="C90" s="103" t="s">
        <v>2871</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2873</v>
      </c>
      <c r="B91" s="109" t="s">
        <v>1658</v>
      </c>
      <c r="C91" s="103" t="s">
        <v>2873</v>
      </c>
      <c r="D91" s="140">
        <v>0</v>
      </c>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2874</v>
      </c>
      <c r="B92" s="109" t="s">
        <v>2875</v>
      </c>
      <c r="C92" s="103" t="s">
        <v>2874</v>
      </c>
      <c r="D92" s="140">
        <v>0</v>
      </c>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2876</v>
      </c>
      <c r="B93" s="109" t="s">
        <v>2877</v>
      </c>
      <c r="C93" s="103" t="s">
        <v>2876</v>
      </c>
      <c r="D93" s="140">
        <v>0</v>
      </c>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2878</v>
      </c>
      <c r="B94" s="109" t="s">
        <v>2879</v>
      </c>
      <c r="C94" s="103" t="s">
        <v>2878</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2880</v>
      </c>
      <c r="B95" s="109" t="s">
        <v>2881</v>
      </c>
      <c r="C95" s="103" t="s">
        <v>2880</v>
      </c>
      <c r="D95" s="140">
        <v>0</v>
      </c>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2882</v>
      </c>
      <c r="B96" s="109" t="s">
        <v>2883</v>
      </c>
      <c r="C96" s="103" t="s">
        <v>2882</v>
      </c>
      <c r="D96" s="140">
        <v>0</v>
      </c>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2884</v>
      </c>
      <c r="B97" s="109" t="s">
        <v>2885</v>
      </c>
      <c r="C97" s="103" t="s">
        <v>2884</v>
      </c>
      <c r="D97" s="140">
        <v>0</v>
      </c>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2886</v>
      </c>
      <c r="B98" s="109" t="s">
        <v>2887</v>
      </c>
      <c r="C98" s="103" t="s">
        <v>2886</v>
      </c>
      <c r="D98" s="140">
        <v>0</v>
      </c>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2888</v>
      </c>
      <c r="B99" s="109" t="s">
        <v>2889</v>
      </c>
      <c r="C99" s="103" t="s">
        <v>2888</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2890</v>
      </c>
      <c r="B100" s="109" t="s">
        <v>2891</v>
      </c>
      <c r="C100" s="103" t="s">
        <v>2890</v>
      </c>
      <c r="D100" s="140">
        <v>0</v>
      </c>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2892</v>
      </c>
      <c r="B101" s="109" t="s">
        <v>2893</v>
      </c>
      <c r="C101" s="103" t="s">
        <v>2892</v>
      </c>
      <c r="D101" s="140">
        <v>0</v>
      </c>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2894</v>
      </c>
      <c r="B102" s="109" t="s">
        <v>2895</v>
      </c>
      <c r="C102" s="103" t="s">
        <v>2894</v>
      </c>
      <c r="D102" s="140">
        <v>0</v>
      </c>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2896</v>
      </c>
      <c r="B103" s="109" t="s">
        <v>2897</v>
      </c>
      <c r="C103" s="103" t="s">
        <v>2896</v>
      </c>
      <c r="D103" s="140">
        <v>0</v>
      </c>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2898</v>
      </c>
      <c r="B104" s="109" t="s">
        <v>2899</v>
      </c>
      <c r="C104" s="103" t="s">
        <v>2898</v>
      </c>
      <c r="D104" s="140">
        <v>0</v>
      </c>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2900</v>
      </c>
      <c r="B105" s="109" t="s">
        <v>2901</v>
      </c>
      <c r="C105" s="103" t="s">
        <v>2900</v>
      </c>
      <c r="D105" s="140">
        <v>0</v>
      </c>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2902</v>
      </c>
      <c r="B106" s="109" t="s">
        <v>2903</v>
      </c>
      <c r="C106" s="103" t="s">
        <v>2902</v>
      </c>
      <c r="D106" s="140">
        <v>0</v>
      </c>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2904</v>
      </c>
      <c r="B107" s="109" t="s">
        <v>2905</v>
      </c>
      <c r="C107" s="103" t="s">
        <v>2904</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2906</v>
      </c>
      <c r="B108" s="109" t="s">
        <v>2907</v>
      </c>
      <c r="C108" s="103" t="s">
        <v>2906</v>
      </c>
      <c r="D108" s="140">
        <v>0</v>
      </c>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2908</v>
      </c>
      <c r="B109" s="109" t="s">
        <v>2909</v>
      </c>
      <c r="C109" s="103" t="s">
        <v>2908</v>
      </c>
      <c r="D109" s="140">
        <v>0</v>
      </c>
      <c r="E109" s="140"/>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2910</v>
      </c>
      <c r="B110" s="109" t="s">
        <v>2911</v>
      </c>
      <c r="C110" s="103" t="s">
        <v>2910</v>
      </c>
      <c r="D110" s="140">
        <v>0</v>
      </c>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2912</v>
      </c>
      <c r="B111" s="109" t="s">
        <v>2913</v>
      </c>
      <c r="C111" s="103" t="s">
        <v>2912</v>
      </c>
      <c r="D111" s="140">
        <v>0</v>
      </c>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2914</v>
      </c>
      <c r="B112" s="109" t="s">
        <v>2915</v>
      </c>
      <c r="C112" s="103" t="s">
        <v>2914</v>
      </c>
      <c r="D112" s="140">
        <v>0</v>
      </c>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2916</v>
      </c>
      <c r="B113" s="109" t="s">
        <v>2917</v>
      </c>
      <c r="C113" s="103" t="s">
        <v>2916</v>
      </c>
      <c r="D113" s="140">
        <v>0</v>
      </c>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2918</v>
      </c>
      <c r="B114" s="109" t="s">
        <v>2919</v>
      </c>
      <c r="C114" s="103" t="s">
        <v>2918</v>
      </c>
      <c r="D114" s="138">
        <f t="shared" ref="D114:E114" si="22">D115+D118+D121+D122+SUM(D125:D128)</f>
        <v>0</v>
      </c>
      <c r="E114" s="138">
        <f t="shared" si="22"/>
        <v>0</v>
      </c>
      <c r="F114" s="163" t="str">
        <f t="shared" si="1"/>
        <v>-</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2920</v>
      </c>
      <c r="B115" s="109" t="s">
        <v>2921</v>
      </c>
      <c r="C115" s="103" t="s">
        <v>2920</v>
      </c>
      <c r="D115" s="138">
        <f t="shared" ref="D115:E115" si="23">SUM(D116:D117)</f>
        <v>0</v>
      </c>
      <c r="E115" s="138">
        <f t="shared" si="23"/>
        <v>0</v>
      </c>
      <c r="F115" s="163" t="str">
        <f t="shared" si="1"/>
        <v>-</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2922</v>
      </c>
      <c r="B116" s="109" t="s">
        <v>2923</v>
      </c>
      <c r="C116" s="103" t="s">
        <v>2922</v>
      </c>
      <c r="D116" s="140">
        <v>0</v>
      </c>
      <c r="E116" s="140"/>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2924</v>
      </c>
      <c r="B117" s="109" t="s">
        <v>2925</v>
      </c>
      <c r="C117" s="103" t="s">
        <v>2924</v>
      </c>
      <c r="D117" s="140">
        <v>0</v>
      </c>
      <c r="E117" s="140"/>
      <c r="F117" s="163" t="str">
        <f t="shared" si="1"/>
        <v>-</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2926</v>
      </c>
      <c r="B118" s="109" t="s">
        <v>2927</v>
      </c>
      <c r="C118" s="103" t="s">
        <v>2926</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2928</v>
      </c>
      <c r="B119" s="109" t="s">
        <v>2929</v>
      </c>
      <c r="C119" s="103" t="s">
        <v>2928</v>
      </c>
      <c r="D119" s="140">
        <v>0</v>
      </c>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2930</v>
      </c>
      <c r="B120" s="109" t="s">
        <v>2931</v>
      </c>
      <c r="C120" s="103" t="s">
        <v>2930</v>
      </c>
      <c r="D120" s="140">
        <v>0</v>
      </c>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2932</v>
      </c>
      <c r="B121" s="109" t="s">
        <v>2933</v>
      </c>
      <c r="C121" s="103" t="s">
        <v>2932</v>
      </c>
      <c r="D121" s="140">
        <v>0</v>
      </c>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2934</v>
      </c>
      <c r="B122" s="109" t="s">
        <v>2935</v>
      </c>
      <c r="C122" s="103" t="s">
        <v>2934</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2936</v>
      </c>
      <c r="B123" s="109" t="s">
        <v>2937</v>
      </c>
      <c r="C123" s="103" t="s">
        <v>2936</v>
      </c>
      <c r="D123" s="140">
        <v>0</v>
      </c>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2938</v>
      </c>
      <c r="B124" s="109" t="s">
        <v>2939</v>
      </c>
      <c r="C124" s="103" t="s">
        <v>2938</v>
      </c>
      <c r="D124" s="140">
        <v>0</v>
      </c>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2940</v>
      </c>
      <c r="B125" s="109" t="s">
        <v>2941</v>
      </c>
      <c r="C125" s="103" t="s">
        <v>2940</v>
      </c>
      <c r="D125" s="140">
        <v>0</v>
      </c>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2942</v>
      </c>
      <c r="B126" s="109" t="s">
        <v>2943</v>
      </c>
      <c r="C126" s="103" t="s">
        <v>2942</v>
      </c>
      <c r="D126" s="140">
        <v>0</v>
      </c>
      <c r="E126" s="140"/>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2944</v>
      </c>
      <c r="B127" s="109" t="s">
        <v>2945</v>
      </c>
      <c r="C127" s="103" t="s">
        <v>2944</v>
      </c>
      <c r="D127" s="140">
        <v>0</v>
      </c>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2946</v>
      </c>
      <c r="B128" s="109" t="s">
        <v>2947</v>
      </c>
      <c r="C128" s="103" t="s">
        <v>2946</v>
      </c>
      <c r="D128" s="140">
        <v>0</v>
      </c>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2948</v>
      </c>
      <c r="B129" s="109" t="s">
        <v>2949</v>
      </c>
      <c r="C129" s="103" t="s">
        <v>2948</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2950</v>
      </c>
      <c r="B130" s="109" t="s">
        <v>2951</v>
      </c>
      <c r="C130" s="103" t="s">
        <v>2950</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2952</v>
      </c>
      <c r="B131" s="109" t="s">
        <v>2953</v>
      </c>
      <c r="C131" s="103" t="s">
        <v>2952</v>
      </c>
      <c r="D131" s="140">
        <v>0</v>
      </c>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2954</v>
      </c>
      <c r="B132" s="109" t="s">
        <v>2955</v>
      </c>
      <c r="C132" s="103" t="s">
        <v>2954</v>
      </c>
      <c r="D132" s="140">
        <v>0</v>
      </c>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2956</v>
      </c>
      <c r="B133" s="109" t="s">
        <v>2957</v>
      </c>
      <c r="C133" s="103" t="s">
        <v>2956</v>
      </c>
      <c r="D133" s="140">
        <v>0</v>
      </c>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2958</v>
      </c>
      <c r="B134" s="109" t="s">
        <v>2959</v>
      </c>
      <c r="C134" s="103" t="s">
        <v>2958</v>
      </c>
      <c r="D134" s="140">
        <v>0</v>
      </c>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2960</v>
      </c>
      <c r="B135" s="109" t="s">
        <v>2961</v>
      </c>
      <c r="C135" s="103" t="s">
        <v>2960</v>
      </c>
      <c r="D135" s="140">
        <v>0</v>
      </c>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2962</v>
      </c>
      <c r="B136" s="109" t="s">
        <v>2963</v>
      </c>
      <c r="C136" s="103" t="s">
        <v>2962</v>
      </c>
      <c r="D136" s="140">
        <v>0</v>
      </c>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2964</v>
      </c>
      <c r="B137" s="109" t="s">
        <v>1685</v>
      </c>
      <c r="C137" s="103" t="s">
        <v>2964</v>
      </c>
      <c r="D137" s="140">
        <v>0</v>
      </c>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2965</v>
      </c>
      <c r="B138" s="162" t="s">
        <v>2966</v>
      </c>
      <c r="C138" s="103" t="s">
        <v>2965</v>
      </c>
      <c r="D138" s="140">
        <v>0</v>
      </c>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2967</v>
      </c>
      <c r="B139" s="109" t="s">
        <v>2968</v>
      </c>
      <c r="C139" s="103" t="s">
        <v>2967</v>
      </c>
      <c r="D139" s="140">
        <v>0</v>
      </c>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2969</v>
      </c>
      <c r="B140" s="109" t="s">
        <v>2970</v>
      </c>
      <c r="C140" s="103" t="s">
        <v>2969</v>
      </c>
      <c r="D140" s="140">
        <v>0</v>
      </c>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2971</v>
      </c>
      <c r="C141" s="166" t="s">
        <v>2972</v>
      </c>
      <c r="D141" s="167">
        <f t="shared" ref="D141:E141" si="28">D5+D22+D28+D35+D75+D82+D89+D107+D114+D129</f>
        <v>500683.79</v>
      </c>
      <c r="E141" s="167">
        <f t="shared" si="28"/>
        <v>610804.82</v>
      </c>
      <c r="F141" s="168">
        <f t="shared" si="1"/>
        <v>121.994127271426</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12" workbookViewId="0">
      <selection activeCell="E10" sqref="E10"/>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2973</v>
      </c>
      <c r="B2" s="1"/>
      <c r="C2" s="1"/>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2974</v>
      </c>
      <c r="B5" s="132" t="s">
        <v>2975</v>
      </c>
      <c r="C5" s="133" t="s">
        <v>2974</v>
      </c>
      <c r="D5" s="134">
        <f t="shared" ref="D5:E5" si="0">D6+D22</f>
        <v>0</v>
      </c>
      <c r="E5" s="135">
        <f t="shared" si="0"/>
        <v>0</v>
      </c>
      <c r="F5" s="100"/>
      <c r="G5" s="100"/>
      <c r="H5" s="100"/>
      <c r="I5" s="100"/>
      <c r="J5" s="100"/>
      <c r="K5" s="100"/>
      <c r="L5" s="100"/>
      <c r="M5" s="100"/>
      <c r="N5" s="100"/>
      <c r="O5" s="100"/>
      <c r="P5" s="100"/>
      <c r="Q5" s="100"/>
      <c r="R5" s="100"/>
      <c r="S5" s="100"/>
      <c r="T5" s="100"/>
      <c r="U5" s="100"/>
    </row>
    <row r="6" ht="13.5" customHeight="1" spans="1:21">
      <c r="A6" s="136" t="s">
        <v>2976</v>
      </c>
      <c r="B6" s="137" t="s">
        <v>2977</v>
      </c>
      <c r="C6" s="102" t="s">
        <v>2976</v>
      </c>
      <c r="D6" s="138">
        <f t="shared" ref="D6:E6" si="1">D7+D14</f>
        <v>0</v>
      </c>
      <c r="E6" s="139">
        <f t="shared" si="1"/>
        <v>0</v>
      </c>
      <c r="F6" s="100"/>
      <c r="G6" s="100"/>
      <c r="H6" s="100"/>
      <c r="I6" s="100"/>
      <c r="J6" s="100"/>
      <c r="K6" s="100"/>
      <c r="L6" s="100"/>
      <c r="M6" s="100"/>
      <c r="N6" s="100"/>
      <c r="O6" s="100"/>
      <c r="P6" s="100"/>
      <c r="Q6" s="100"/>
      <c r="R6" s="100"/>
      <c r="S6" s="100"/>
      <c r="T6" s="100"/>
      <c r="U6" s="100"/>
    </row>
    <row r="7" ht="12.75" spans="1:21">
      <c r="A7" s="136" t="s">
        <v>632</v>
      </c>
      <c r="B7" s="137" t="s">
        <v>2978</v>
      </c>
      <c r="C7" s="102" t="s">
        <v>2979</v>
      </c>
      <c r="D7" s="138">
        <f t="shared" ref="D7:E7" si="2">SUM(D8:D13)</f>
        <v>0</v>
      </c>
      <c r="E7" s="139">
        <f t="shared" si="2"/>
        <v>0</v>
      </c>
      <c r="F7" s="100"/>
      <c r="G7" s="100"/>
      <c r="H7" s="100"/>
      <c r="I7" s="100"/>
      <c r="J7" s="100"/>
      <c r="K7" s="100"/>
      <c r="L7" s="100"/>
      <c r="M7" s="100"/>
      <c r="N7" s="100"/>
      <c r="O7" s="100"/>
      <c r="P7" s="100"/>
      <c r="Q7" s="100"/>
      <c r="R7" s="100"/>
      <c r="S7" s="100"/>
      <c r="T7" s="100"/>
      <c r="U7" s="100"/>
    </row>
    <row r="8" ht="13.5" customHeight="1" spans="1:21">
      <c r="A8" s="136" t="s">
        <v>632</v>
      </c>
      <c r="B8" s="137" t="s">
        <v>2980</v>
      </c>
      <c r="C8" s="102" t="s">
        <v>2981</v>
      </c>
      <c r="D8" s="140"/>
      <c r="E8" s="107"/>
      <c r="F8" s="100"/>
      <c r="G8" s="100"/>
      <c r="H8" s="100"/>
      <c r="I8" s="100"/>
      <c r="J8" s="100"/>
      <c r="K8" s="100"/>
      <c r="L8" s="100"/>
      <c r="M8" s="100"/>
      <c r="N8" s="100"/>
      <c r="O8" s="100"/>
      <c r="P8" s="100"/>
      <c r="Q8" s="100"/>
      <c r="R8" s="100"/>
      <c r="S8" s="100"/>
      <c r="T8" s="100"/>
      <c r="U8" s="100"/>
    </row>
    <row r="9" ht="13.5" customHeight="1" spans="1:21">
      <c r="A9" s="136" t="s">
        <v>632</v>
      </c>
      <c r="B9" s="137" t="s">
        <v>2982</v>
      </c>
      <c r="C9" s="102" t="s">
        <v>2983</v>
      </c>
      <c r="D9" s="140">
        <v>0</v>
      </c>
      <c r="E9" s="107">
        <v>0</v>
      </c>
      <c r="F9" s="100"/>
      <c r="G9" s="100"/>
      <c r="H9" s="100"/>
      <c r="I9" s="100"/>
      <c r="J9" s="100"/>
      <c r="K9" s="100"/>
      <c r="L9" s="100"/>
      <c r="M9" s="100"/>
      <c r="N9" s="100"/>
      <c r="O9" s="100"/>
      <c r="P9" s="100"/>
      <c r="Q9" s="100"/>
      <c r="R9" s="100"/>
      <c r="S9" s="100"/>
      <c r="T9" s="100"/>
      <c r="U9" s="100"/>
    </row>
    <row r="10" ht="13.5" customHeight="1" spans="1:21">
      <c r="A10" s="136" t="s">
        <v>632</v>
      </c>
      <c r="B10" s="137" t="s">
        <v>2088</v>
      </c>
      <c r="C10" s="102" t="s">
        <v>2984</v>
      </c>
      <c r="D10" s="140"/>
      <c r="E10" s="107"/>
      <c r="F10" s="100"/>
      <c r="G10" s="100"/>
      <c r="H10" s="100"/>
      <c r="I10" s="100"/>
      <c r="J10" s="100"/>
      <c r="K10" s="100"/>
      <c r="L10" s="100"/>
      <c r="M10" s="100"/>
      <c r="N10" s="100"/>
      <c r="O10" s="100"/>
      <c r="P10" s="100"/>
      <c r="Q10" s="100"/>
      <c r="R10" s="100"/>
      <c r="S10" s="100"/>
      <c r="T10" s="100"/>
      <c r="U10" s="100"/>
    </row>
    <row r="11" ht="13.5" customHeight="1" spans="1:21">
      <c r="A11" s="136" t="s">
        <v>632</v>
      </c>
      <c r="B11" s="137" t="s">
        <v>402</v>
      </c>
      <c r="C11" s="102" t="s">
        <v>2985</v>
      </c>
      <c r="D11" s="141"/>
      <c r="E11" s="113"/>
      <c r="F11" s="100"/>
      <c r="G11" s="100"/>
      <c r="H11" s="100"/>
      <c r="I11" s="100"/>
      <c r="J11" s="100"/>
      <c r="K11" s="100"/>
      <c r="L11" s="100"/>
      <c r="M11" s="100"/>
      <c r="N11" s="100"/>
      <c r="O11" s="100"/>
      <c r="P11" s="100"/>
      <c r="Q11" s="100"/>
      <c r="R11" s="100"/>
      <c r="S11" s="100"/>
      <c r="T11" s="100"/>
      <c r="U11" s="100"/>
    </row>
    <row r="12" ht="13.5" customHeight="1" spans="1:21">
      <c r="A12" s="136" t="s">
        <v>632</v>
      </c>
      <c r="B12" s="137" t="s">
        <v>2986</v>
      </c>
      <c r="C12" s="102" t="s">
        <v>2987</v>
      </c>
      <c r="D12" s="140"/>
      <c r="E12" s="107"/>
      <c r="F12" s="100"/>
      <c r="G12" s="100"/>
      <c r="H12" s="100"/>
      <c r="I12" s="100"/>
      <c r="J12" s="100"/>
      <c r="K12" s="100"/>
      <c r="L12" s="100"/>
      <c r="M12" s="100"/>
      <c r="N12" s="100"/>
      <c r="O12" s="100"/>
      <c r="P12" s="100"/>
      <c r="Q12" s="100"/>
      <c r="R12" s="100"/>
      <c r="S12" s="100"/>
      <c r="T12" s="100"/>
      <c r="U12" s="100"/>
    </row>
    <row r="13" ht="13.5" customHeight="1" spans="1:21">
      <c r="A13" s="136" t="s">
        <v>632</v>
      </c>
      <c r="B13" s="137" t="s">
        <v>2988</v>
      </c>
      <c r="C13" s="102" t="s">
        <v>2989</v>
      </c>
      <c r="D13" s="140"/>
      <c r="E13" s="107"/>
      <c r="F13" s="100"/>
      <c r="G13" s="100"/>
      <c r="H13" s="100"/>
      <c r="I13" s="100"/>
      <c r="J13" s="100"/>
      <c r="K13" s="100"/>
      <c r="L13" s="100"/>
      <c r="M13" s="100"/>
      <c r="N13" s="100"/>
      <c r="O13" s="100"/>
      <c r="P13" s="100"/>
      <c r="Q13" s="100"/>
      <c r="R13" s="100"/>
      <c r="S13" s="100"/>
      <c r="T13" s="100"/>
      <c r="U13" s="100"/>
    </row>
    <row r="14" ht="12.75" spans="1:21">
      <c r="A14" s="136" t="s">
        <v>632</v>
      </c>
      <c r="B14" s="137" t="s">
        <v>2990</v>
      </c>
      <c r="C14" s="102" t="s">
        <v>2991</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632</v>
      </c>
      <c r="B15" s="137" t="s">
        <v>2992</v>
      </c>
      <c r="C15" s="102" t="s">
        <v>2993</v>
      </c>
      <c r="D15" s="140"/>
      <c r="E15" s="107"/>
      <c r="F15" s="100"/>
      <c r="G15" s="100"/>
      <c r="H15" s="100"/>
      <c r="I15" s="100"/>
      <c r="J15" s="100"/>
      <c r="K15" s="100"/>
      <c r="L15" s="100"/>
      <c r="M15" s="100"/>
      <c r="N15" s="100"/>
      <c r="O15" s="100"/>
      <c r="P15" s="100"/>
      <c r="Q15" s="100"/>
      <c r="R15" s="100"/>
      <c r="S15" s="100"/>
      <c r="T15" s="100"/>
      <c r="U15" s="100"/>
    </row>
    <row r="16" ht="24" spans="1:21">
      <c r="A16" s="136" t="s">
        <v>632</v>
      </c>
      <c r="B16" s="137" t="s">
        <v>2994</v>
      </c>
      <c r="C16" s="102" t="s">
        <v>2995</v>
      </c>
      <c r="D16" s="141"/>
      <c r="E16" s="113"/>
      <c r="F16" s="100"/>
      <c r="G16" s="100"/>
      <c r="H16" s="100"/>
      <c r="I16" s="100"/>
      <c r="J16" s="100"/>
      <c r="K16" s="100"/>
      <c r="L16" s="100"/>
      <c r="M16" s="100"/>
      <c r="N16" s="100"/>
      <c r="O16" s="100"/>
      <c r="P16" s="100"/>
      <c r="Q16" s="100"/>
      <c r="R16" s="100"/>
      <c r="S16" s="100"/>
      <c r="T16" s="100"/>
      <c r="U16" s="100"/>
    </row>
    <row r="17" ht="13.5" customHeight="1" spans="1:21">
      <c r="A17" s="136" t="s">
        <v>632</v>
      </c>
      <c r="B17" s="137" t="s">
        <v>2996</v>
      </c>
      <c r="C17" s="102" t="s">
        <v>2997</v>
      </c>
      <c r="D17" s="141"/>
      <c r="E17" s="113"/>
      <c r="F17" s="100"/>
      <c r="G17" s="100"/>
      <c r="H17" s="100"/>
      <c r="I17" s="100"/>
      <c r="J17" s="100"/>
      <c r="K17" s="100"/>
      <c r="L17" s="100"/>
      <c r="M17" s="100"/>
      <c r="N17" s="100"/>
      <c r="O17" s="100"/>
      <c r="P17" s="100"/>
      <c r="Q17" s="100"/>
      <c r="R17" s="100"/>
      <c r="S17" s="100"/>
      <c r="T17" s="100"/>
      <c r="U17" s="100"/>
    </row>
    <row r="18" ht="13.5" customHeight="1" spans="1:21">
      <c r="A18" s="136" t="s">
        <v>632</v>
      </c>
      <c r="B18" s="137" t="s">
        <v>2998</v>
      </c>
      <c r="C18" s="102" t="s">
        <v>2999</v>
      </c>
      <c r="D18" s="141"/>
      <c r="E18" s="113"/>
      <c r="F18" s="100"/>
      <c r="G18" s="100"/>
      <c r="H18" s="100"/>
      <c r="I18" s="100"/>
      <c r="J18" s="100"/>
      <c r="K18" s="100"/>
      <c r="L18" s="100"/>
      <c r="M18" s="100"/>
      <c r="N18" s="100"/>
      <c r="O18" s="100"/>
      <c r="P18" s="100"/>
      <c r="Q18" s="100"/>
      <c r="R18" s="100"/>
      <c r="S18" s="100"/>
      <c r="T18" s="100"/>
      <c r="U18" s="100"/>
    </row>
    <row r="19" ht="13.5" customHeight="1" spans="1:21">
      <c r="A19" s="136" t="s">
        <v>632</v>
      </c>
      <c r="B19" s="137" t="s">
        <v>3000</v>
      </c>
      <c r="C19" s="102" t="s">
        <v>3001</v>
      </c>
      <c r="D19" s="141"/>
      <c r="E19" s="113"/>
      <c r="F19" s="100"/>
      <c r="G19" s="100"/>
      <c r="H19" s="100"/>
      <c r="I19" s="100"/>
      <c r="J19" s="100"/>
      <c r="K19" s="100"/>
      <c r="L19" s="100"/>
      <c r="M19" s="100"/>
      <c r="N19" s="100"/>
      <c r="O19" s="100"/>
      <c r="P19" s="100"/>
      <c r="Q19" s="100"/>
      <c r="R19" s="100"/>
      <c r="S19" s="100"/>
      <c r="T19" s="100"/>
      <c r="U19" s="100"/>
    </row>
    <row r="20" ht="13.5" customHeight="1" spans="1:21">
      <c r="A20" s="136" t="s">
        <v>632</v>
      </c>
      <c r="B20" s="137" t="s">
        <v>3002</v>
      </c>
      <c r="C20" s="102" t="s">
        <v>3003</v>
      </c>
      <c r="D20" s="141"/>
      <c r="E20" s="113"/>
      <c r="F20" s="100"/>
      <c r="G20" s="100"/>
      <c r="H20" s="100"/>
      <c r="I20" s="100"/>
      <c r="J20" s="100"/>
      <c r="K20" s="100"/>
      <c r="L20" s="100"/>
      <c r="M20" s="100"/>
      <c r="N20" s="100"/>
      <c r="O20" s="100"/>
      <c r="P20" s="100"/>
      <c r="Q20" s="100"/>
      <c r="R20" s="100"/>
      <c r="S20" s="100"/>
      <c r="T20" s="100"/>
      <c r="U20" s="100"/>
    </row>
    <row r="21" ht="13.5" customHeight="1" spans="1:21">
      <c r="A21" s="136" t="s">
        <v>632</v>
      </c>
      <c r="B21" s="137" t="s">
        <v>3004</v>
      </c>
      <c r="C21" s="102" t="s">
        <v>3005</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3006</v>
      </c>
      <c r="B22" s="137" t="s">
        <v>3007</v>
      </c>
      <c r="C22" s="102" t="s">
        <v>3006</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632</v>
      </c>
      <c r="B23" s="137" t="s">
        <v>3008</v>
      </c>
      <c r="C23" s="102" t="s">
        <v>3009</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632</v>
      </c>
      <c r="B24" s="137" t="s">
        <v>2980</v>
      </c>
      <c r="C24" s="102" t="s">
        <v>3010</v>
      </c>
      <c r="D24" s="140"/>
      <c r="E24" s="107"/>
      <c r="F24" s="100"/>
      <c r="G24" s="100"/>
      <c r="H24" s="100"/>
      <c r="I24" s="100"/>
      <c r="J24" s="100"/>
      <c r="K24" s="100"/>
      <c r="L24" s="100"/>
      <c r="M24" s="100"/>
      <c r="N24" s="100"/>
      <c r="O24" s="100"/>
      <c r="P24" s="100"/>
      <c r="Q24" s="100"/>
      <c r="R24" s="100"/>
      <c r="S24" s="100"/>
      <c r="T24" s="100"/>
      <c r="U24" s="100"/>
    </row>
    <row r="25" ht="13.5" customHeight="1" spans="1:21">
      <c r="A25" s="136" t="s">
        <v>632</v>
      </c>
      <c r="B25" s="137" t="s">
        <v>2982</v>
      </c>
      <c r="C25" s="102" t="s">
        <v>3011</v>
      </c>
      <c r="D25" s="140"/>
      <c r="E25" s="107"/>
      <c r="F25" s="100"/>
      <c r="G25" s="100"/>
      <c r="H25" s="100"/>
      <c r="I25" s="100"/>
      <c r="J25" s="100"/>
      <c r="K25" s="100"/>
      <c r="L25" s="100"/>
      <c r="M25" s="100"/>
      <c r="N25" s="100"/>
      <c r="O25" s="100"/>
      <c r="P25" s="100"/>
      <c r="Q25" s="100"/>
      <c r="R25" s="100"/>
      <c r="S25" s="100"/>
      <c r="T25" s="100"/>
      <c r="U25" s="100"/>
    </row>
    <row r="26" ht="13.5" customHeight="1" spans="1:21">
      <c r="A26" s="136" t="s">
        <v>632</v>
      </c>
      <c r="B26" s="137" t="s">
        <v>2088</v>
      </c>
      <c r="C26" s="102" t="s">
        <v>3012</v>
      </c>
      <c r="D26" s="140"/>
      <c r="E26" s="107"/>
      <c r="F26" s="100"/>
      <c r="G26" s="100"/>
      <c r="H26" s="100"/>
      <c r="I26" s="100"/>
      <c r="J26" s="100"/>
      <c r="K26" s="100"/>
      <c r="L26" s="100"/>
      <c r="M26" s="100"/>
      <c r="N26" s="100"/>
      <c r="O26" s="100"/>
      <c r="P26" s="100"/>
      <c r="Q26" s="100"/>
      <c r="R26" s="100"/>
      <c r="S26" s="100"/>
      <c r="T26" s="100"/>
      <c r="U26" s="100"/>
    </row>
    <row r="27" ht="13.5" customHeight="1" spans="1:21">
      <c r="A27" s="136" t="s">
        <v>632</v>
      </c>
      <c r="B27" s="137" t="s">
        <v>402</v>
      </c>
      <c r="C27" s="102" t="s">
        <v>3013</v>
      </c>
      <c r="D27" s="141"/>
      <c r="E27" s="113"/>
      <c r="F27" s="100"/>
      <c r="G27" s="100"/>
      <c r="H27" s="100"/>
      <c r="I27" s="100"/>
      <c r="J27" s="100"/>
      <c r="K27" s="100"/>
      <c r="L27" s="100"/>
      <c r="M27" s="100"/>
      <c r="N27" s="100"/>
      <c r="O27" s="100"/>
      <c r="P27" s="100"/>
      <c r="Q27" s="100"/>
      <c r="R27" s="100"/>
      <c r="S27" s="100"/>
      <c r="T27" s="100"/>
      <c r="U27" s="100"/>
    </row>
    <row r="28" ht="13.5" customHeight="1" spans="1:21">
      <c r="A28" s="136" t="s">
        <v>632</v>
      </c>
      <c r="B28" s="137" t="s">
        <v>2986</v>
      </c>
      <c r="C28" s="102" t="s">
        <v>3014</v>
      </c>
      <c r="D28" s="140"/>
      <c r="E28" s="107"/>
      <c r="F28" s="100"/>
      <c r="G28" s="100"/>
      <c r="H28" s="100"/>
      <c r="I28" s="100"/>
      <c r="J28" s="100"/>
      <c r="K28" s="100"/>
      <c r="L28" s="100"/>
      <c r="M28" s="100"/>
      <c r="N28" s="100"/>
      <c r="O28" s="100"/>
      <c r="P28" s="100"/>
      <c r="Q28" s="100"/>
      <c r="R28" s="100"/>
      <c r="S28" s="100"/>
      <c r="T28" s="100"/>
      <c r="U28" s="100"/>
    </row>
    <row r="29" ht="13.5" customHeight="1" spans="1:21">
      <c r="A29" s="136" t="s">
        <v>632</v>
      </c>
      <c r="B29" s="137" t="s">
        <v>2988</v>
      </c>
      <c r="C29" s="102" t="s">
        <v>3015</v>
      </c>
      <c r="D29" s="140"/>
      <c r="E29" s="107"/>
      <c r="F29" s="100"/>
      <c r="G29" s="100"/>
      <c r="H29" s="100"/>
      <c r="I29" s="100"/>
      <c r="J29" s="100"/>
      <c r="K29" s="100"/>
      <c r="L29" s="100"/>
      <c r="M29" s="100"/>
      <c r="N29" s="100"/>
      <c r="O29" s="100"/>
      <c r="P29" s="100"/>
      <c r="Q29" s="100"/>
      <c r="R29" s="100"/>
      <c r="S29" s="100"/>
      <c r="T29" s="100"/>
      <c r="U29" s="100"/>
    </row>
    <row r="30" ht="13.5" customHeight="1" spans="1:21">
      <c r="A30" s="136" t="s">
        <v>632</v>
      </c>
      <c r="B30" s="137" t="s">
        <v>3016</v>
      </c>
      <c r="C30" s="102" t="s">
        <v>3017</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632</v>
      </c>
      <c r="B31" s="137" t="s">
        <v>2992</v>
      </c>
      <c r="C31" s="102" t="s">
        <v>3018</v>
      </c>
      <c r="D31" s="140"/>
      <c r="E31" s="107"/>
      <c r="F31" s="100"/>
      <c r="G31" s="100"/>
      <c r="H31" s="100"/>
      <c r="I31" s="100"/>
      <c r="J31" s="100"/>
      <c r="K31" s="100"/>
      <c r="L31" s="100"/>
      <c r="M31" s="100"/>
      <c r="N31" s="100"/>
      <c r="O31" s="100"/>
      <c r="P31" s="100"/>
      <c r="Q31" s="100"/>
      <c r="R31" s="100"/>
      <c r="S31" s="100"/>
      <c r="T31" s="100"/>
      <c r="U31" s="100"/>
    </row>
    <row r="32" ht="24" spans="1:21">
      <c r="A32" s="136" t="s">
        <v>632</v>
      </c>
      <c r="B32" s="137" t="s">
        <v>2994</v>
      </c>
      <c r="C32" s="102" t="s">
        <v>3019</v>
      </c>
      <c r="D32" s="141"/>
      <c r="E32" s="113"/>
      <c r="F32" s="100"/>
      <c r="G32" s="100"/>
      <c r="H32" s="100"/>
      <c r="I32" s="100"/>
      <c r="J32" s="100"/>
      <c r="K32" s="100"/>
      <c r="L32" s="100"/>
      <c r="M32" s="100"/>
      <c r="N32" s="100"/>
      <c r="O32" s="100"/>
      <c r="P32" s="100"/>
      <c r="Q32" s="100"/>
      <c r="R32" s="100"/>
      <c r="S32" s="100"/>
      <c r="T32" s="100"/>
      <c r="U32" s="100"/>
    </row>
    <row r="33" ht="13.5" customHeight="1" spans="1:21">
      <c r="A33" s="136" t="s">
        <v>632</v>
      </c>
      <c r="B33" s="137" t="s">
        <v>2996</v>
      </c>
      <c r="C33" s="102" t="s">
        <v>3020</v>
      </c>
      <c r="D33" s="141"/>
      <c r="E33" s="113"/>
      <c r="F33" s="100"/>
      <c r="G33" s="100"/>
      <c r="H33" s="100"/>
      <c r="I33" s="100"/>
      <c r="J33" s="100"/>
      <c r="K33" s="100"/>
      <c r="L33" s="100"/>
      <c r="M33" s="100"/>
      <c r="N33" s="100"/>
      <c r="O33" s="100"/>
      <c r="P33" s="100"/>
      <c r="Q33" s="100"/>
      <c r="R33" s="100"/>
      <c r="S33" s="100"/>
      <c r="T33" s="100"/>
      <c r="U33" s="100"/>
    </row>
    <row r="34" ht="13.5" customHeight="1" spans="1:21">
      <c r="A34" s="136" t="s">
        <v>632</v>
      </c>
      <c r="B34" s="137" t="s">
        <v>2998</v>
      </c>
      <c r="C34" s="102" t="s">
        <v>3021</v>
      </c>
      <c r="D34" s="141"/>
      <c r="E34" s="113"/>
      <c r="F34" s="100"/>
      <c r="G34" s="100"/>
      <c r="H34" s="100"/>
      <c r="I34" s="100"/>
      <c r="J34" s="100"/>
      <c r="K34" s="100"/>
      <c r="L34" s="100"/>
      <c r="M34" s="100"/>
      <c r="N34" s="100"/>
      <c r="O34" s="100"/>
      <c r="P34" s="100"/>
      <c r="Q34" s="100"/>
      <c r="R34" s="100"/>
      <c r="S34" s="100"/>
      <c r="T34" s="100"/>
      <c r="U34" s="100"/>
    </row>
    <row r="35" ht="13.5" customHeight="1" spans="1:21">
      <c r="A35" s="136" t="s">
        <v>632</v>
      </c>
      <c r="B35" s="137" t="s">
        <v>3000</v>
      </c>
      <c r="C35" s="102" t="s">
        <v>3022</v>
      </c>
      <c r="D35" s="141"/>
      <c r="E35" s="113"/>
      <c r="F35" s="100"/>
      <c r="G35" s="100"/>
      <c r="H35" s="100"/>
      <c r="I35" s="100"/>
      <c r="J35" s="100"/>
      <c r="K35" s="100"/>
      <c r="L35" s="100"/>
      <c r="M35" s="100"/>
      <c r="N35" s="100"/>
      <c r="O35" s="100"/>
      <c r="P35" s="100"/>
      <c r="Q35" s="100"/>
      <c r="R35" s="100"/>
      <c r="S35" s="100"/>
      <c r="T35" s="100"/>
      <c r="U35" s="100"/>
    </row>
    <row r="36" ht="13.5" customHeight="1" spans="1:21">
      <c r="A36" s="136" t="s">
        <v>632</v>
      </c>
      <c r="B36" s="137" t="s">
        <v>3002</v>
      </c>
      <c r="C36" s="102" t="s">
        <v>3023</v>
      </c>
      <c r="D36" s="141"/>
      <c r="E36" s="113"/>
      <c r="F36" s="100"/>
      <c r="G36" s="100"/>
      <c r="H36" s="100"/>
      <c r="I36" s="100"/>
      <c r="J36" s="100"/>
      <c r="K36" s="100"/>
      <c r="L36" s="100"/>
      <c r="M36" s="100"/>
      <c r="N36" s="100"/>
      <c r="O36" s="100"/>
      <c r="P36" s="100"/>
      <c r="Q36" s="100"/>
      <c r="R36" s="100"/>
      <c r="S36" s="100"/>
      <c r="T36" s="100"/>
      <c r="U36" s="100"/>
    </row>
    <row r="37" ht="13.5" customHeight="1" spans="1:21">
      <c r="A37" s="136" t="s">
        <v>632</v>
      </c>
      <c r="B37" s="137" t="s">
        <v>3004</v>
      </c>
      <c r="C37" s="102" t="s">
        <v>3024</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3025</v>
      </c>
      <c r="B38" s="137" t="s">
        <v>3026</v>
      </c>
      <c r="C38" s="102" t="s">
        <v>3025</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3027</v>
      </c>
      <c r="B39" s="137" t="s">
        <v>3028</v>
      </c>
      <c r="C39" s="102" t="s">
        <v>3027</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632</v>
      </c>
      <c r="B40" s="137" t="s">
        <v>3029</v>
      </c>
      <c r="C40" s="102" t="s">
        <v>3030</v>
      </c>
      <c r="D40" s="140"/>
      <c r="E40" s="107"/>
      <c r="F40" s="100"/>
      <c r="G40" s="100"/>
      <c r="H40" s="100"/>
      <c r="I40" s="100"/>
      <c r="J40" s="100"/>
      <c r="K40" s="100"/>
      <c r="L40" s="100"/>
      <c r="M40" s="100"/>
      <c r="N40" s="100"/>
      <c r="O40" s="100"/>
      <c r="P40" s="100"/>
      <c r="Q40" s="100"/>
      <c r="R40" s="100"/>
      <c r="S40" s="100"/>
      <c r="T40" s="100"/>
      <c r="U40" s="100"/>
    </row>
    <row r="41" ht="13.5" customHeight="1" spans="1:21">
      <c r="A41" s="136" t="s">
        <v>632</v>
      </c>
      <c r="B41" s="137" t="s">
        <v>3031</v>
      </c>
      <c r="C41" s="102" t="s">
        <v>3032</v>
      </c>
      <c r="D41" s="140"/>
      <c r="E41" s="107"/>
      <c r="F41" s="100"/>
      <c r="G41" s="100"/>
      <c r="H41" s="100"/>
      <c r="I41" s="100"/>
      <c r="J41" s="100"/>
      <c r="K41" s="100"/>
      <c r="L41" s="100"/>
      <c r="M41" s="100"/>
      <c r="N41" s="100"/>
      <c r="O41" s="100"/>
      <c r="P41" s="100"/>
      <c r="Q41" s="100"/>
      <c r="R41" s="100"/>
      <c r="S41" s="100"/>
      <c r="T41" s="100"/>
      <c r="U41" s="100"/>
    </row>
    <row r="42" ht="13.5" customHeight="1" spans="1:21">
      <c r="A42" s="136" t="s">
        <v>632</v>
      </c>
      <c r="B42" s="137" t="s">
        <v>3033</v>
      </c>
      <c r="C42" s="102" t="s">
        <v>3034</v>
      </c>
      <c r="D42" s="141"/>
      <c r="E42" s="113"/>
      <c r="F42" s="100"/>
      <c r="G42" s="100"/>
      <c r="H42" s="100"/>
      <c r="I42" s="100"/>
      <c r="J42" s="100"/>
      <c r="K42" s="100"/>
      <c r="L42" s="100"/>
      <c r="M42" s="100"/>
      <c r="N42" s="100"/>
      <c r="O42" s="100"/>
      <c r="P42" s="100"/>
      <c r="Q42" s="100"/>
      <c r="R42" s="100"/>
      <c r="S42" s="100"/>
      <c r="T42" s="100"/>
      <c r="U42" s="100"/>
    </row>
    <row r="43" ht="13.5" customHeight="1" spans="1:21">
      <c r="A43" s="136" t="s">
        <v>632</v>
      </c>
      <c r="B43" s="137" t="s">
        <v>3035</v>
      </c>
      <c r="C43" s="102" t="s">
        <v>3036</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3037</v>
      </c>
      <c r="B44" s="137" t="s">
        <v>3038</v>
      </c>
      <c r="C44" s="102" t="s">
        <v>3037</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632</v>
      </c>
      <c r="B45" s="137" t="s">
        <v>3029</v>
      </c>
      <c r="C45" s="102" t="s">
        <v>3039</v>
      </c>
      <c r="D45" s="140"/>
      <c r="E45" s="107"/>
      <c r="F45" s="100"/>
      <c r="G45" s="100"/>
      <c r="H45" s="100"/>
      <c r="I45" s="100"/>
      <c r="J45" s="100"/>
      <c r="K45" s="100"/>
      <c r="L45" s="100"/>
      <c r="M45" s="100"/>
      <c r="N45" s="100"/>
      <c r="O45" s="100"/>
      <c r="P45" s="100"/>
      <c r="Q45" s="100"/>
      <c r="R45" s="100"/>
      <c r="S45" s="100"/>
      <c r="T45" s="100"/>
      <c r="U45" s="100"/>
    </row>
    <row r="46" ht="13.5" customHeight="1" spans="1:21">
      <c r="A46" s="136" t="s">
        <v>632</v>
      </c>
      <c r="B46" s="137" t="s">
        <v>3031</v>
      </c>
      <c r="C46" s="102" t="s">
        <v>3040</v>
      </c>
      <c r="D46" s="140"/>
      <c r="E46" s="107"/>
      <c r="F46" s="100"/>
      <c r="G46" s="100"/>
      <c r="H46" s="100"/>
      <c r="I46" s="100"/>
      <c r="J46" s="100"/>
      <c r="K46" s="100"/>
      <c r="L46" s="100"/>
      <c r="M46" s="100"/>
      <c r="N46" s="100"/>
      <c r="O46" s="100"/>
      <c r="P46" s="100"/>
      <c r="Q46" s="100"/>
      <c r="R46" s="100"/>
      <c r="S46" s="100"/>
      <c r="T46" s="100"/>
      <c r="U46" s="100"/>
    </row>
    <row r="47" ht="13.5" customHeight="1" spans="1:21">
      <c r="A47" s="136" t="s">
        <v>632</v>
      </c>
      <c r="B47" s="137" t="s">
        <v>3033</v>
      </c>
      <c r="C47" s="102" t="s">
        <v>3041</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3035</v>
      </c>
      <c r="C48" s="144" t="s">
        <v>3042</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D107" sqref="D107"/>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3043</v>
      </c>
      <c r="B2" s="1"/>
      <c r="C2" s="1"/>
      <c r="E2" s="85"/>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9" t="s">
        <v>3044</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3045</v>
      </c>
      <c r="C5" s="98" t="s">
        <v>3046</v>
      </c>
      <c r="D5" s="99">
        <v>46659.27</v>
      </c>
      <c r="E5" s="100"/>
      <c r="F5" s="100"/>
      <c r="G5" s="100"/>
      <c r="H5" s="100"/>
      <c r="I5" s="100"/>
      <c r="J5" s="100"/>
      <c r="K5" s="100"/>
      <c r="L5" s="100"/>
      <c r="M5" s="100"/>
      <c r="N5" s="100"/>
      <c r="O5" s="100"/>
      <c r="P5" s="100"/>
      <c r="Q5" s="100"/>
      <c r="R5" s="100"/>
      <c r="S5" s="100"/>
      <c r="T5" s="100"/>
      <c r="U5" s="100"/>
    </row>
    <row r="6" ht="24" spans="1:21">
      <c r="A6" s="101"/>
      <c r="B6" s="102" t="s">
        <v>3047</v>
      </c>
      <c r="C6" s="103" t="s">
        <v>3048</v>
      </c>
      <c r="D6" s="104">
        <f>D7+D8+D17+D18+D24</f>
        <v>610308.6</v>
      </c>
      <c r="E6" s="105"/>
      <c r="F6" s="100"/>
      <c r="G6" s="100"/>
      <c r="H6" s="100"/>
      <c r="I6" s="100"/>
      <c r="J6" s="100"/>
      <c r="K6" s="100"/>
      <c r="L6" s="100"/>
      <c r="M6" s="100"/>
      <c r="N6" s="100"/>
      <c r="O6" s="100"/>
      <c r="P6" s="100"/>
      <c r="Q6" s="100"/>
      <c r="R6" s="100"/>
      <c r="S6" s="100"/>
      <c r="T6" s="100"/>
      <c r="U6" s="100"/>
    </row>
    <row r="7" ht="12.75" customHeight="1" spans="1:21">
      <c r="A7" s="101"/>
      <c r="B7" s="106" t="s">
        <v>3049</v>
      </c>
      <c r="C7" s="103" t="s">
        <v>3050</v>
      </c>
      <c r="D7" s="107"/>
      <c r="E7" s="100"/>
      <c r="F7" s="100"/>
      <c r="G7" s="100"/>
      <c r="H7" s="100"/>
      <c r="I7" s="100"/>
      <c r="J7" s="100"/>
      <c r="K7" s="100"/>
      <c r="L7" s="100"/>
      <c r="M7" s="100"/>
      <c r="N7" s="100"/>
      <c r="O7" s="100"/>
      <c r="P7" s="100"/>
      <c r="Q7" s="100"/>
      <c r="R7" s="100"/>
      <c r="S7" s="100"/>
      <c r="T7" s="100"/>
      <c r="U7" s="100"/>
    </row>
    <row r="8" ht="12.75" customHeight="1" spans="1:21">
      <c r="A8" s="101" t="s">
        <v>2325</v>
      </c>
      <c r="B8" s="106" t="s">
        <v>3051</v>
      </c>
      <c r="C8" s="103" t="s">
        <v>3052</v>
      </c>
      <c r="D8" s="104">
        <f>SUM(D9:D16)</f>
        <v>600879.71</v>
      </c>
      <c r="E8" s="100"/>
      <c r="F8" s="100"/>
      <c r="G8" s="100"/>
      <c r="H8" s="100"/>
      <c r="I8" s="100"/>
      <c r="J8" s="100"/>
      <c r="K8" s="100"/>
      <c r="L8" s="100"/>
      <c r="M8" s="100"/>
      <c r="N8" s="100"/>
      <c r="O8" s="100"/>
      <c r="P8" s="100"/>
      <c r="Q8" s="100"/>
      <c r="R8" s="100"/>
      <c r="S8" s="100"/>
      <c r="T8" s="100"/>
      <c r="U8" s="100"/>
    </row>
    <row r="9" ht="12.75" customHeight="1" spans="1:21">
      <c r="A9" s="108" t="s">
        <v>2327</v>
      </c>
      <c r="B9" s="109" t="s">
        <v>2328</v>
      </c>
      <c r="C9" s="103" t="s">
        <v>3053</v>
      </c>
      <c r="D9" s="107">
        <v>555338.12</v>
      </c>
      <c r="E9" s="100"/>
      <c r="F9" s="100"/>
      <c r="G9" s="100"/>
      <c r="H9" s="100"/>
      <c r="I9" s="100"/>
      <c r="J9" s="100"/>
      <c r="K9" s="100"/>
      <c r="L9" s="100"/>
      <c r="M9" s="100"/>
      <c r="N9" s="100"/>
      <c r="O9" s="100"/>
      <c r="P9" s="100"/>
      <c r="Q9" s="100"/>
      <c r="R9" s="100"/>
      <c r="S9" s="100"/>
      <c r="T9" s="100"/>
      <c r="U9" s="100"/>
    </row>
    <row r="10" ht="12.75" customHeight="1" spans="1:21">
      <c r="A10" s="108" t="s">
        <v>2329</v>
      </c>
      <c r="B10" s="109" t="s">
        <v>2330</v>
      </c>
      <c r="C10" s="103" t="s">
        <v>3054</v>
      </c>
      <c r="D10" s="107">
        <v>45540.16</v>
      </c>
      <c r="E10" s="100"/>
      <c r="F10" s="100"/>
      <c r="G10" s="100"/>
      <c r="H10" s="100"/>
      <c r="I10" s="100"/>
      <c r="J10" s="100"/>
      <c r="K10" s="100"/>
      <c r="L10" s="100"/>
      <c r="M10" s="100"/>
      <c r="N10" s="100"/>
      <c r="O10" s="100"/>
      <c r="P10" s="100"/>
      <c r="Q10" s="100"/>
      <c r="R10" s="100"/>
      <c r="S10" s="100"/>
      <c r="T10" s="100"/>
      <c r="U10" s="100"/>
    </row>
    <row r="11" ht="12.75" customHeight="1" spans="1:21">
      <c r="A11" s="108" t="s">
        <v>2331</v>
      </c>
      <c r="B11" s="109" t="s">
        <v>3055</v>
      </c>
      <c r="C11" s="103" t="s">
        <v>3056</v>
      </c>
      <c r="D11" s="107">
        <v>1.43</v>
      </c>
      <c r="E11" s="100"/>
      <c r="F11" s="100"/>
      <c r="G11" s="100"/>
      <c r="H11" s="100"/>
      <c r="I11" s="100"/>
      <c r="J11" s="100"/>
      <c r="K11" s="100"/>
      <c r="L11" s="100"/>
      <c r="M11" s="100"/>
      <c r="N11" s="100"/>
      <c r="O11" s="100"/>
      <c r="P11" s="100"/>
      <c r="Q11" s="100"/>
      <c r="R11" s="100"/>
      <c r="S11" s="100"/>
      <c r="T11" s="100"/>
      <c r="U11" s="100"/>
    </row>
    <row r="12" ht="12.75" customHeight="1" spans="1:21">
      <c r="A12" s="108" t="s">
        <v>2339</v>
      </c>
      <c r="B12" s="109" t="s">
        <v>2340</v>
      </c>
      <c r="C12" s="103" t="s">
        <v>3057</v>
      </c>
      <c r="D12" s="107"/>
      <c r="E12" s="100"/>
      <c r="F12" s="100"/>
      <c r="G12" s="100"/>
      <c r="H12" s="100"/>
      <c r="I12" s="100"/>
      <c r="J12" s="100"/>
      <c r="K12" s="100"/>
      <c r="L12" s="100"/>
      <c r="M12" s="100"/>
      <c r="N12" s="100"/>
      <c r="O12" s="100"/>
      <c r="P12" s="100"/>
      <c r="Q12" s="100"/>
      <c r="R12" s="100"/>
      <c r="S12" s="100"/>
      <c r="T12" s="100"/>
      <c r="U12" s="100"/>
    </row>
    <row r="13" ht="12.75" spans="1:21">
      <c r="A13" s="110" t="s">
        <v>2341</v>
      </c>
      <c r="B13" s="111" t="s">
        <v>3058</v>
      </c>
      <c r="C13" s="103" t="s">
        <v>3059</v>
      </c>
      <c r="D13" s="107"/>
      <c r="E13" s="105"/>
      <c r="F13" s="100"/>
      <c r="G13" s="100"/>
      <c r="H13" s="100"/>
      <c r="I13" s="100"/>
      <c r="J13" s="100"/>
      <c r="K13" s="100"/>
      <c r="L13" s="100"/>
      <c r="M13" s="100"/>
      <c r="N13" s="100"/>
      <c r="O13" s="100"/>
      <c r="P13" s="100"/>
      <c r="Q13" s="100"/>
      <c r="R13" s="100"/>
      <c r="S13" s="100"/>
      <c r="T13" s="100"/>
      <c r="U13" s="100"/>
    </row>
    <row r="14" ht="12.75" customHeight="1" spans="1:21">
      <c r="A14" s="110" t="s">
        <v>2357</v>
      </c>
      <c r="B14" s="111" t="s">
        <v>2358</v>
      </c>
      <c r="C14" s="103" t="s">
        <v>3060</v>
      </c>
      <c r="D14" s="107"/>
      <c r="E14" s="100"/>
      <c r="F14" s="100"/>
      <c r="G14" s="100"/>
      <c r="H14" s="100"/>
      <c r="I14" s="100"/>
      <c r="J14" s="100"/>
      <c r="K14" s="100"/>
      <c r="L14" s="100"/>
      <c r="M14" s="100"/>
      <c r="N14" s="100"/>
      <c r="O14" s="100"/>
      <c r="P14" s="100"/>
      <c r="Q14" s="100"/>
      <c r="R14" s="100"/>
      <c r="S14" s="100"/>
      <c r="T14" s="100"/>
      <c r="U14" s="100"/>
    </row>
    <row r="15" ht="12.75" customHeight="1" spans="1:21">
      <c r="A15" s="110" t="s">
        <v>2359</v>
      </c>
      <c r="B15" s="111" t="s">
        <v>2360</v>
      </c>
      <c r="C15" s="103" t="s">
        <v>3061</v>
      </c>
      <c r="D15" s="107"/>
      <c r="E15" s="105"/>
      <c r="F15" s="100"/>
      <c r="G15" s="100"/>
      <c r="H15" s="100"/>
      <c r="I15" s="100"/>
      <c r="J15" s="100"/>
      <c r="K15" s="100"/>
      <c r="L15" s="100"/>
      <c r="M15" s="100"/>
      <c r="N15" s="100"/>
      <c r="O15" s="100"/>
      <c r="P15" s="100"/>
      <c r="Q15" s="100"/>
      <c r="R15" s="100"/>
      <c r="S15" s="100"/>
      <c r="T15" s="100"/>
      <c r="U15" s="100"/>
    </row>
    <row r="16" ht="12.75" customHeight="1" spans="1:21">
      <c r="A16" s="110" t="s">
        <v>2361</v>
      </c>
      <c r="B16" s="111" t="s">
        <v>2362</v>
      </c>
      <c r="C16" s="103" t="s">
        <v>3062</v>
      </c>
      <c r="D16" s="107"/>
      <c r="E16" s="100"/>
      <c r="F16" s="100"/>
      <c r="G16" s="100"/>
      <c r="H16" s="100"/>
      <c r="I16" s="100"/>
      <c r="J16" s="100"/>
      <c r="K16" s="100"/>
      <c r="L16" s="100"/>
      <c r="M16" s="100"/>
      <c r="N16" s="100"/>
      <c r="O16" s="100"/>
      <c r="P16" s="100"/>
      <c r="Q16" s="100"/>
      <c r="R16" s="100"/>
      <c r="S16" s="100"/>
      <c r="T16" s="100"/>
      <c r="U16" s="100"/>
    </row>
    <row r="17" ht="12.75" customHeight="1" spans="1:21">
      <c r="A17" s="112" t="s">
        <v>2363</v>
      </c>
      <c r="B17" s="102" t="s">
        <v>3031</v>
      </c>
      <c r="C17" s="103" t="s">
        <v>3063</v>
      </c>
      <c r="D17" s="107">
        <v>9428.89</v>
      </c>
      <c r="E17" s="100"/>
      <c r="F17" s="100"/>
      <c r="G17" s="100"/>
      <c r="H17" s="100"/>
      <c r="I17" s="100"/>
      <c r="J17" s="100"/>
      <c r="K17" s="100"/>
      <c r="L17" s="100"/>
      <c r="M17" s="100"/>
      <c r="N17" s="100"/>
      <c r="O17" s="100"/>
      <c r="P17" s="100"/>
      <c r="Q17" s="100"/>
      <c r="R17" s="100"/>
      <c r="S17" s="100"/>
      <c r="T17" s="100"/>
      <c r="U17" s="100"/>
    </row>
    <row r="18" ht="36" spans="1:21">
      <c r="A18" s="101" t="s">
        <v>3064</v>
      </c>
      <c r="B18" s="106" t="s">
        <v>3065</v>
      </c>
      <c r="C18" s="103" t="s">
        <v>3066</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3067</v>
      </c>
      <c r="C19" s="103" t="s">
        <v>3068</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3069</v>
      </c>
      <c r="B20" s="109" t="s">
        <v>2386</v>
      </c>
      <c r="C20" s="103" t="s">
        <v>3070</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3071</v>
      </c>
      <c r="B21" s="109" t="s">
        <v>2390</v>
      </c>
      <c r="C21" s="103" t="s">
        <v>3072</v>
      </c>
      <c r="D21" s="107"/>
      <c r="E21" s="100"/>
      <c r="F21" s="100"/>
      <c r="G21" s="100"/>
      <c r="H21" s="100"/>
      <c r="I21" s="100"/>
      <c r="J21" s="100"/>
      <c r="K21" s="100"/>
      <c r="L21" s="100"/>
      <c r="M21" s="100"/>
      <c r="N21" s="100"/>
      <c r="O21" s="100"/>
      <c r="P21" s="100"/>
      <c r="Q21" s="100"/>
      <c r="R21" s="100"/>
      <c r="S21" s="100"/>
      <c r="T21" s="100"/>
      <c r="U21" s="100"/>
    </row>
    <row r="22" ht="24" spans="1:21">
      <c r="A22" s="108" t="s">
        <v>3073</v>
      </c>
      <c r="B22" s="109" t="s">
        <v>3074</v>
      </c>
      <c r="C22" s="103" t="s">
        <v>3075</v>
      </c>
      <c r="D22" s="107"/>
      <c r="E22" s="100"/>
      <c r="F22" s="100"/>
      <c r="G22" s="100"/>
      <c r="H22" s="100"/>
      <c r="I22" s="100"/>
      <c r="J22" s="100"/>
      <c r="K22" s="100"/>
      <c r="L22" s="100"/>
      <c r="M22" s="100"/>
      <c r="N22" s="100"/>
      <c r="O22" s="100"/>
      <c r="P22" s="100"/>
      <c r="Q22" s="100"/>
      <c r="R22" s="100"/>
      <c r="S22" s="100"/>
      <c r="T22" s="100"/>
      <c r="U22" s="100"/>
    </row>
    <row r="23" ht="24" spans="1:21">
      <c r="A23" s="108" t="s">
        <v>3076</v>
      </c>
      <c r="B23" s="109" t="s">
        <v>3077</v>
      </c>
      <c r="C23" s="103" t="s">
        <v>3078</v>
      </c>
      <c r="D23" s="107"/>
      <c r="E23" s="100"/>
      <c r="F23" s="100"/>
      <c r="G23" s="100"/>
      <c r="H23" s="100"/>
      <c r="I23" s="100"/>
      <c r="J23" s="100"/>
      <c r="K23" s="100"/>
      <c r="L23" s="100"/>
      <c r="M23" s="100"/>
      <c r="N23" s="100"/>
      <c r="O23" s="100"/>
      <c r="P23" s="100"/>
      <c r="Q23" s="100"/>
      <c r="R23" s="100"/>
      <c r="S23" s="100"/>
      <c r="T23" s="100"/>
      <c r="U23" s="100"/>
    </row>
    <row r="24" ht="12.75" spans="1:21">
      <c r="A24" s="112" t="s">
        <v>2457</v>
      </c>
      <c r="B24" s="102" t="s">
        <v>3079</v>
      </c>
      <c r="C24" s="102" t="s">
        <v>3080</v>
      </c>
      <c r="D24" s="113"/>
      <c r="E24" s="105"/>
      <c r="F24" s="100"/>
      <c r="G24" s="100"/>
      <c r="H24" s="100"/>
      <c r="I24" s="100"/>
      <c r="J24" s="100"/>
      <c r="K24" s="100"/>
      <c r="L24" s="100"/>
      <c r="M24" s="100"/>
      <c r="N24" s="100"/>
      <c r="O24" s="100"/>
      <c r="P24" s="100"/>
      <c r="Q24" s="100"/>
      <c r="R24" s="100"/>
      <c r="S24" s="100"/>
      <c r="T24" s="100"/>
      <c r="U24" s="100"/>
    </row>
    <row r="25" ht="24" spans="1:21">
      <c r="A25" s="108"/>
      <c r="B25" s="102" t="s">
        <v>3081</v>
      </c>
      <c r="C25" s="103" t="s">
        <v>3082</v>
      </c>
      <c r="D25" s="104">
        <f>D26+D27+D36+D37+D43</f>
        <v>607784.43</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3049</v>
      </c>
      <c r="C26" s="103" t="s">
        <v>3083</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2325</v>
      </c>
      <c r="B27" s="106" t="s">
        <v>3084</v>
      </c>
      <c r="C27" s="103" t="s">
        <v>3085</v>
      </c>
      <c r="D27" s="104">
        <f>SUM(D28:D35)</f>
        <v>598355.54</v>
      </c>
      <c r="E27" s="100"/>
      <c r="F27" s="100"/>
      <c r="G27" s="100"/>
      <c r="H27" s="100"/>
      <c r="I27" s="100"/>
      <c r="J27" s="100"/>
      <c r="K27" s="100"/>
      <c r="L27" s="100"/>
      <c r="M27" s="100"/>
      <c r="N27" s="100"/>
      <c r="O27" s="100"/>
      <c r="P27" s="100"/>
      <c r="Q27" s="100"/>
      <c r="R27" s="100"/>
      <c r="S27" s="100"/>
      <c r="T27" s="100"/>
      <c r="U27" s="100"/>
    </row>
    <row r="28" ht="12.75" customHeight="1" spans="1:21">
      <c r="A28" s="108" t="s">
        <v>2327</v>
      </c>
      <c r="B28" s="109" t="s">
        <v>2328</v>
      </c>
      <c r="C28" s="103" t="s">
        <v>3086</v>
      </c>
      <c r="D28" s="107">
        <v>553722.87</v>
      </c>
      <c r="E28" s="100"/>
      <c r="F28" s="100"/>
      <c r="G28" s="100"/>
      <c r="H28" s="100"/>
      <c r="I28" s="100"/>
      <c r="J28" s="100"/>
      <c r="K28" s="100"/>
      <c r="L28" s="100"/>
      <c r="M28" s="100"/>
      <c r="N28" s="100"/>
      <c r="O28" s="100"/>
      <c r="P28" s="100"/>
      <c r="Q28" s="100"/>
      <c r="R28" s="100"/>
      <c r="S28" s="100"/>
      <c r="T28" s="100"/>
      <c r="U28" s="100"/>
    </row>
    <row r="29" ht="12.75" customHeight="1" spans="1:21">
      <c r="A29" s="108" t="s">
        <v>2329</v>
      </c>
      <c r="B29" s="109" t="s">
        <v>2330</v>
      </c>
      <c r="C29" s="103" t="s">
        <v>3087</v>
      </c>
      <c r="D29" s="107">
        <v>44631.24</v>
      </c>
      <c r="E29" s="100"/>
      <c r="F29" s="100"/>
      <c r="G29" s="100"/>
      <c r="H29" s="100"/>
      <c r="I29" s="100"/>
      <c r="J29" s="100"/>
      <c r="K29" s="100"/>
      <c r="L29" s="100"/>
      <c r="M29" s="100"/>
      <c r="N29" s="100"/>
      <c r="O29" s="100"/>
      <c r="P29" s="100"/>
      <c r="Q29" s="100"/>
      <c r="R29" s="100"/>
      <c r="S29" s="100"/>
      <c r="T29" s="100"/>
      <c r="U29" s="100"/>
    </row>
    <row r="30" ht="12.75" customHeight="1" spans="1:21">
      <c r="A30" s="108" t="s">
        <v>2331</v>
      </c>
      <c r="B30" s="109" t="s">
        <v>3055</v>
      </c>
      <c r="C30" s="103" t="s">
        <v>3088</v>
      </c>
      <c r="D30" s="107">
        <v>1.43</v>
      </c>
      <c r="E30" s="100"/>
      <c r="F30" s="100"/>
      <c r="G30" s="100"/>
      <c r="H30" s="100"/>
      <c r="I30" s="100"/>
      <c r="J30" s="100"/>
      <c r="K30" s="100"/>
      <c r="L30" s="100"/>
      <c r="M30" s="100"/>
      <c r="N30" s="100"/>
      <c r="O30" s="100"/>
      <c r="P30" s="100"/>
      <c r="Q30" s="100"/>
      <c r="R30" s="100"/>
      <c r="S30" s="100"/>
      <c r="T30" s="100"/>
      <c r="U30" s="100"/>
    </row>
    <row r="31" ht="12.75" customHeight="1" spans="1:21">
      <c r="A31" s="108" t="s">
        <v>2339</v>
      </c>
      <c r="B31" s="109" t="s">
        <v>2340</v>
      </c>
      <c r="C31" s="103" t="s">
        <v>3089</v>
      </c>
      <c r="D31" s="107"/>
      <c r="E31" s="100"/>
      <c r="F31" s="100"/>
      <c r="G31" s="100"/>
      <c r="H31" s="100"/>
      <c r="I31" s="100"/>
      <c r="J31" s="100"/>
      <c r="K31" s="100"/>
      <c r="L31" s="100"/>
      <c r="M31" s="100"/>
      <c r="N31" s="100"/>
      <c r="O31" s="100"/>
      <c r="P31" s="100"/>
      <c r="Q31" s="100"/>
      <c r="R31" s="100"/>
      <c r="S31" s="100"/>
      <c r="T31" s="100"/>
      <c r="U31" s="100"/>
    </row>
    <row r="32" ht="12.75" spans="1:21">
      <c r="A32" s="108" t="s">
        <v>2341</v>
      </c>
      <c r="B32" s="111" t="s">
        <v>3058</v>
      </c>
      <c r="C32" s="103" t="s">
        <v>3090</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2357</v>
      </c>
      <c r="B33" s="111" t="s">
        <v>2358</v>
      </c>
      <c r="C33" s="103" t="s">
        <v>3091</v>
      </c>
      <c r="D33" s="107"/>
      <c r="E33" s="100"/>
      <c r="F33" s="100"/>
      <c r="G33" s="100"/>
      <c r="H33" s="100"/>
      <c r="I33" s="100"/>
      <c r="J33" s="100"/>
      <c r="K33" s="100"/>
      <c r="L33" s="100"/>
      <c r="M33" s="100"/>
      <c r="N33" s="100"/>
      <c r="O33" s="100"/>
      <c r="P33" s="100"/>
      <c r="Q33" s="100"/>
      <c r="R33" s="100"/>
      <c r="S33" s="100"/>
      <c r="T33" s="100"/>
      <c r="U33" s="100"/>
    </row>
    <row r="34" ht="12.75" customHeight="1" spans="1:21">
      <c r="A34" s="108" t="s">
        <v>2359</v>
      </c>
      <c r="B34" s="111" t="s">
        <v>2360</v>
      </c>
      <c r="C34" s="103" t="s">
        <v>3092</v>
      </c>
      <c r="D34" s="107"/>
      <c r="E34" s="105"/>
      <c r="F34" s="100"/>
      <c r="G34" s="100"/>
      <c r="H34" s="100"/>
      <c r="I34" s="100"/>
      <c r="J34" s="100"/>
      <c r="K34" s="100"/>
      <c r="L34" s="100"/>
      <c r="M34" s="100"/>
      <c r="N34" s="100"/>
      <c r="O34" s="100"/>
      <c r="P34" s="100"/>
      <c r="Q34" s="100"/>
      <c r="R34" s="100"/>
      <c r="S34" s="100"/>
      <c r="T34" s="100"/>
      <c r="U34" s="100"/>
    </row>
    <row r="35" ht="12.75" customHeight="1" spans="1:21">
      <c r="A35" s="108" t="s">
        <v>2361</v>
      </c>
      <c r="B35" s="111" t="s">
        <v>2362</v>
      </c>
      <c r="C35" s="103" t="s">
        <v>3093</v>
      </c>
      <c r="D35" s="107"/>
      <c r="E35" s="100"/>
      <c r="F35" s="100"/>
      <c r="G35" s="100"/>
      <c r="H35" s="100"/>
      <c r="I35" s="100"/>
      <c r="J35" s="100"/>
      <c r="K35" s="100"/>
      <c r="L35" s="100"/>
      <c r="M35" s="100"/>
      <c r="N35" s="100"/>
      <c r="O35" s="100"/>
      <c r="P35" s="100"/>
      <c r="Q35" s="100"/>
      <c r="R35" s="100"/>
      <c r="S35" s="100"/>
      <c r="T35" s="100"/>
      <c r="U35" s="100"/>
    </row>
    <row r="36" ht="12.75" customHeight="1" spans="1:21">
      <c r="A36" s="101" t="s">
        <v>2363</v>
      </c>
      <c r="B36" s="106" t="s">
        <v>3031</v>
      </c>
      <c r="C36" s="103" t="s">
        <v>3094</v>
      </c>
      <c r="D36" s="107">
        <v>9428.89</v>
      </c>
      <c r="E36" s="100"/>
      <c r="F36" s="100"/>
      <c r="G36" s="100"/>
      <c r="H36" s="100"/>
      <c r="I36" s="100"/>
      <c r="J36" s="100"/>
      <c r="K36" s="100"/>
      <c r="L36" s="100"/>
      <c r="M36" s="100"/>
      <c r="N36" s="100"/>
      <c r="O36" s="100"/>
      <c r="P36" s="100"/>
      <c r="Q36" s="100"/>
      <c r="R36" s="100"/>
      <c r="S36" s="100"/>
      <c r="T36" s="100"/>
      <c r="U36" s="100"/>
    </row>
    <row r="37" ht="36" spans="1:21">
      <c r="A37" s="101" t="s">
        <v>3064</v>
      </c>
      <c r="B37" s="106" t="s">
        <v>3095</v>
      </c>
      <c r="C37" s="103" t="s">
        <v>3096</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3067</v>
      </c>
      <c r="C38" s="103" t="s">
        <v>3097</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3069</v>
      </c>
      <c r="B39" s="109" t="s">
        <v>2386</v>
      </c>
      <c r="C39" s="103" t="s">
        <v>3098</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3071</v>
      </c>
      <c r="B40" s="109" t="s">
        <v>2390</v>
      </c>
      <c r="C40" s="103" t="s">
        <v>3099</v>
      </c>
      <c r="D40" s="107"/>
      <c r="E40" s="100"/>
      <c r="F40" s="100"/>
      <c r="G40" s="100"/>
      <c r="H40" s="100"/>
      <c r="I40" s="100"/>
      <c r="J40" s="100"/>
      <c r="K40" s="100"/>
      <c r="L40" s="100"/>
      <c r="M40" s="100"/>
      <c r="N40" s="100"/>
      <c r="O40" s="100"/>
      <c r="P40" s="100"/>
      <c r="Q40" s="100"/>
      <c r="R40" s="100"/>
      <c r="S40" s="100"/>
      <c r="T40" s="100"/>
      <c r="U40" s="100"/>
    </row>
    <row r="41" ht="24" spans="1:21">
      <c r="A41" s="108" t="s">
        <v>3100</v>
      </c>
      <c r="B41" s="109" t="s">
        <v>3074</v>
      </c>
      <c r="C41" s="103" t="s">
        <v>3101</v>
      </c>
      <c r="D41" s="107"/>
      <c r="E41" s="100"/>
      <c r="F41" s="100"/>
      <c r="G41" s="100"/>
      <c r="H41" s="100"/>
      <c r="I41" s="100"/>
      <c r="J41" s="100"/>
      <c r="K41" s="100"/>
      <c r="L41" s="100"/>
      <c r="M41" s="100"/>
      <c r="N41" s="100"/>
      <c r="O41" s="100"/>
      <c r="P41" s="100"/>
      <c r="Q41" s="100"/>
      <c r="R41" s="100"/>
      <c r="S41" s="100"/>
      <c r="T41" s="100"/>
      <c r="U41" s="100"/>
    </row>
    <row r="42" ht="24" spans="1:21">
      <c r="A42" s="108" t="s">
        <v>3076</v>
      </c>
      <c r="B42" s="109" t="s">
        <v>3077</v>
      </c>
      <c r="C42" s="103" t="s">
        <v>3102</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2457</v>
      </c>
      <c r="B43" s="102" t="s">
        <v>3079</v>
      </c>
      <c r="C43" s="102" t="s">
        <v>3103</v>
      </c>
      <c r="D43" s="113"/>
      <c r="E43" s="105"/>
      <c r="F43" s="100"/>
      <c r="G43" s="100"/>
      <c r="H43" s="100"/>
      <c r="I43" s="100"/>
      <c r="J43" s="100"/>
      <c r="K43" s="100"/>
      <c r="L43" s="100"/>
      <c r="M43" s="100"/>
      <c r="N43" s="100"/>
      <c r="O43" s="100"/>
      <c r="P43" s="100"/>
      <c r="Q43" s="100"/>
      <c r="R43" s="100"/>
      <c r="S43" s="100"/>
      <c r="T43" s="100"/>
      <c r="U43" s="100"/>
    </row>
    <row r="44" ht="24" spans="1:21">
      <c r="A44" s="108"/>
      <c r="B44" s="106" t="s">
        <v>3104</v>
      </c>
      <c r="C44" s="103" t="s">
        <v>3105</v>
      </c>
      <c r="D44" s="104">
        <f>D5+D6-D25</f>
        <v>49183.4400000001</v>
      </c>
      <c r="E44" s="100"/>
      <c r="F44" s="100"/>
      <c r="G44" s="100"/>
      <c r="H44" s="100"/>
      <c r="I44" s="100"/>
      <c r="J44" s="100"/>
      <c r="K44" s="100"/>
      <c r="L44" s="100"/>
      <c r="M44" s="100"/>
      <c r="N44" s="100"/>
      <c r="O44" s="100"/>
      <c r="P44" s="100"/>
      <c r="Q44" s="100"/>
      <c r="R44" s="100"/>
      <c r="S44" s="100"/>
      <c r="T44" s="100"/>
      <c r="U44" s="100"/>
    </row>
    <row r="45" ht="24" spans="1:21">
      <c r="A45" s="101"/>
      <c r="B45" s="102" t="s">
        <v>3106</v>
      </c>
      <c r="C45" s="103" t="s">
        <v>3107</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3108</v>
      </c>
      <c r="C46" s="103" t="s">
        <v>3109</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3110</v>
      </c>
      <c r="C47" s="103" t="s">
        <v>3111</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3112</v>
      </c>
      <c r="C48" s="103" t="s">
        <v>3113</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3114</v>
      </c>
      <c r="C49" s="103" t="s">
        <v>3115</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3116</v>
      </c>
      <c r="C50" s="103" t="s">
        <v>3117</v>
      </c>
      <c r="D50" s="107"/>
      <c r="E50" s="100"/>
      <c r="F50" s="100"/>
      <c r="G50" s="100"/>
      <c r="H50" s="100"/>
      <c r="I50" s="100"/>
      <c r="J50" s="100"/>
      <c r="K50" s="100"/>
      <c r="L50" s="100"/>
      <c r="M50" s="100"/>
      <c r="N50" s="100"/>
      <c r="O50" s="100"/>
      <c r="P50" s="100"/>
      <c r="Q50" s="100"/>
      <c r="R50" s="100"/>
      <c r="S50" s="100"/>
      <c r="T50" s="100"/>
      <c r="U50" s="100"/>
    </row>
    <row r="51" ht="24" spans="1:21">
      <c r="A51" s="101" t="s">
        <v>2325</v>
      </c>
      <c r="B51" s="102" t="s">
        <v>3118</v>
      </c>
      <c r="C51" s="103" t="s">
        <v>3119</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2327</v>
      </c>
      <c r="B52" s="106" t="s">
        <v>3120</v>
      </c>
      <c r="C52" s="103" t="s">
        <v>3121</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3110</v>
      </c>
      <c r="C53" s="103" t="s">
        <v>3122</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3112</v>
      </c>
      <c r="C54" s="103" t="s">
        <v>3123</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3114</v>
      </c>
      <c r="C55" s="103" t="s">
        <v>3124</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3116</v>
      </c>
      <c r="C56" s="103" t="s">
        <v>3125</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2329</v>
      </c>
      <c r="B57" s="106" t="s">
        <v>3126</v>
      </c>
      <c r="C57" s="103" t="s">
        <v>3127</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3110</v>
      </c>
      <c r="C58" s="103" t="s">
        <v>3128</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3112</v>
      </c>
      <c r="C59" s="103" t="s">
        <v>3129</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3114</v>
      </c>
      <c r="C60" s="103" t="s">
        <v>3130</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3116</v>
      </c>
      <c r="C61" s="103" t="s">
        <v>3131</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2331</v>
      </c>
      <c r="B62" s="106" t="s">
        <v>3132</v>
      </c>
      <c r="C62" s="103" t="s">
        <v>3133</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3110</v>
      </c>
      <c r="C63" s="103" t="s">
        <v>3134</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3112</v>
      </c>
      <c r="C64" s="103" t="s">
        <v>3135</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3114</v>
      </c>
      <c r="C65" s="103" t="s">
        <v>3136</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3116</v>
      </c>
      <c r="C66" s="103" t="s">
        <v>3137</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2339</v>
      </c>
      <c r="B67" s="106" t="s">
        <v>3138</v>
      </c>
      <c r="C67" s="103" t="s">
        <v>3139</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3110</v>
      </c>
      <c r="C68" s="103" t="s">
        <v>3140</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3112</v>
      </c>
      <c r="C69" s="103" t="s">
        <v>3141</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3114</v>
      </c>
      <c r="C70" s="103" t="s">
        <v>3142</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3116</v>
      </c>
      <c r="C71" s="103" t="s">
        <v>3143</v>
      </c>
      <c r="D71" s="107"/>
      <c r="E71" s="100"/>
      <c r="F71" s="100"/>
      <c r="G71" s="100"/>
      <c r="H71" s="100"/>
      <c r="I71" s="100"/>
      <c r="J71" s="100"/>
      <c r="K71" s="100"/>
      <c r="L71" s="100"/>
      <c r="M71" s="100"/>
      <c r="N71" s="100"/>
      <c r="O71" s="100"/>
      <c r="P71" s="100"/>
      <c r="Q71" s="100"/>
      <c r="R71" s="100"/>
      <c r="S71" s="100"/>
      <c r="T71" s="100"/>
      <c r="U71" s="100"/>
    </row>
    <row r="72" ht="24" spans="1:21">
      <c r="A72" s="101" t="s">
        <v>2341</v>
      </c>
      <c r="B72" s="102" t="s">
        <v>3144</v>
      </c>
      <c r="C72" s="103" t="s">
        <v>3145</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3110</v>
      </c>
      <c r="C73" s="103" t="s">
        <v>3146</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3112</v>
      </c>
      <c r="C74" s="103" t="s">
        <v>3147</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3114</v>
      </c>
      <c r="C75" s="103" t="s">
        <v>3148</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3116</v>
      </c>
      <c r="C76" s="103" t="s">
        <v>3149</v>
      </c>
      <c r="D76" s="107"/>
      <c r="E76" s="100"/>
      <c r="F76" s="100"/>
      <c r="G76" s="100"/>
      <c r="H76" s="100"/>
      <c r="I76" s="100"/>
      <c r="J76" s="100"/>
      <c r="K76" s="100"/>
      <c r="L76" s="100"/>
      <c r="M76" s="100"/>
      <c r="N76" s="100"/>
      <c r="O76" s="100"/>
      <c r="P76" s="100"/>
      <c r="Q76" s="100"/>
      <c r="R76" s="100"/>
      <c r="S76" s="100"/>
      <c r="T76" s="100"/>
      <c r="U76" s="100"/>
    </row>
    <row r="77" ht="24" spans="1:21">
      <c r="A77" s="101" t="s">
        <v>2357</v>
      </c>
      <c r="B77" s="106" t="s">
        <v>3150</v>
      </c>
      <c r="C77" s="103" t="s">
        <v>3151</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3110</v>
      </c>
      <c r="C78" s="103" t="s">
        <v>3152</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3112</v>
      </c>
      <c r="C79" s="103" t="s">
        <v>3153</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3114</v>
      </c>
      <c r="C80" s="103" t="s">
        <v>3154</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3116</v>
      </c>
      <c r="C81" s="103" t="s">
        <v>3155</v>
      </c>
      <c r="D81" s="107"/>
      <c r="E81" s="100"/>
      <c r="F81" s="100"/>
      <c r="G81" s="100"/>
      <c r="H81" s="100"/>
      <c r="I81" s="100"/>
      <c r="J81" s="100"/>
      <c r="K81" s="100"/>
      <c r="L81" s="100"/>
      <c r="M81" s="100"/>
      <c r="N81" s="100"/>
      <c r="O81" s="100"/>
      <c r="P81" s="100"/>
      <c r="Q81" s="100"/>
      <c r="R81" s="100"/>
      <c r="S81" s="100"/>
      <c r="T81" s="100"/>
      <c r="U81" s="100"/>
    </row>
    <row r="82" ht="24" spans="1:21">
      <c r="A82" s="101" t="s">
        <v>2359</v>
      </c>
      <c r="B82" s="114" t="s">
        <v>3156</v>
      </c>
      <c r="C82" s="103" t="s">
        <v>3157</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3110</v>
      </c>
      <c r="C83" s="103" t="s">
        <v>3158</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3112</v>
      </c>
      <c r="C84" s="103" t="s">
        <v>3159</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3114</v>
      </c>
      <c r="C85" s="103" t="s">
        <v>3160</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3116</v>
      </c>
      <c r="C86" s="103" t="s">
        <v>3161</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2361</v>
      </c>
      <c r="B87" s="115" t="s">
        <v>3162</v>
      </c>
      <c r="C87" s="103" t="s">
        <v>3163</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3110</v>
      </c>
      <c r="C88" s="103" t="s">
        <v>3164</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3112</v>
      </c>
      <c r="C89" s="103" t="s">
        <v>3165</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3114</v>
      </c>
      <c r="C90" s="103" t="s">
        <v>3166</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3116</v>
      </c>
      <c r="C91" s="103" t="s">
        <v>3167</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2363</v>
      </c>
      <c r="B92" s="106" t="s">
        <v>3168</v>
      </c>
      <c r="C92" s="103" t="s">
        <v>3169</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3110</v>
      </c>
      <c r="C93" s="103" t="s">
        <v>3170</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3112</v>
      </c>
      <c r="C94" s="103" t="s">
        <v>3171</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3114</v>
      </c>
      <c r="C95" s="103" t="s">
        <v>3172</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3116</v>
      </c>
      <c r="C96" s="103" t="s">
        <v>3173</v>
      </c>
      <c r="D96" s="107"/>
      <c r="E96" s="100"/>
      <c r="F96" s="100"/>
      <c r="G96" s="100"/>
      <c r="H96" s="100"/>
      <c r="I96" s="100"/>
      <c r="J96" s="100"/>
      <c r="K96" s="100"/>
      <c r="L96" s="100"/>
      <c r="M96" s="100"/>
      <c r="N96" s="100"/>
      <c r="O96" s="100"/>
      <c r="P96" s="100"/>
      <c r="Q96" s="100"/>
      <c r="R96" s="100"/>
      <c r="S96" s="100"/>
      <c r="T96" s="100"/>
      <c r="U96" s="100"/>
    </row>
    <row r="97" ht="36" spans="1:21">
      <c r="A97" s="101" t="s">
        <v>3064</v>
      </c>
      <c r="B97" s="106" t="s">
        <v>3174</v>
      </c>
      <c r="C97" s="103" t="s">
        <v>3175</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3067</v>
      </c>
      <c r="C98" s="103" t="s">
        <v>3176</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3069</v>
      </c>
      <c r="B99" s="109" t="s">
        <v>2386</v>
      </c>
      <c r="C99" s="103" t="s">
        <v>3177</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3071</v>
      </c>
      <c r="B100" s="109" t="s">
        <v>2390</v>
      </c>
      <c r="C100" s="103" t="s">
        <v>3178</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3100</v>
      </c>
      <c r="B101" s="109" t="s">
        <v>3074</v>
      </c>
      <c r="C101" s="103" t="s">
        <v>3179</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3076</v>
      </c>
      <c r="B102" s="109" t="s">
        <v>3077</v>
      </c>
      <c r="C102" s="103" t="s">
        <v>3180</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2457</v>
      </c>
      <c r="B103" s="102" t="s">
        <v>3079</v>
      </c>
      <c r="C103" s="102" t="s">
        <v>3181</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3182</v>
      </c>
      <c r="C104" s="103" t="s">
        <v>3183</v>
      </c>
      <c r="D104" s="104">
        <f>SUM(D105:D109)</f>
        <v>49183.44</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3049</v>
      </c>
      <c r="C105" s="103" t="s">
        <v>3184</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2325</v>
      </c>
      <c r="B106" s="109" t="s">
        <v>3029</v>
      </c>
      <c r="C106" s="103" t="s">
        <v>3185</v>
      </c>
      <c r="D106" s="107">
        <v>49183.44</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2363</v>
      </c>
      <c r="B107" s="109" t="s">
        <v>3031</v>
      </c>
      <c r="C107" s="103" t="s">
        <v>3186</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3064</v>
      </c>
      <c r="B108" s="109" t="s">
        <v>3187</v>
      </c>
      <c r="C108" s="103" t="s">
        <v>3188</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2457</v>
      </c>
      <c r="B109" s="117" t="s">
        <v>3079</v>
      </c>
      <c r="C109" s="118" t="s">
        <v>3189</v>
      </c>
      <c r="D109" s="119"/>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1" workbookViewId="0">
      <selection activeCell="C232" sqref="C232"/>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18" width="14.4285714285714" style="1" customWidth="1"/>
    <col min="19" max="16384" width="14.4285714285714" style="1"/>
  </cols>
  <sheetData>
    <row r="1" ht="12.75" hidden="1" customHeight="1" spans="1:16">
      <c r="A1" s="25" t="s">
        <v>3043</v>
      </c>
      <c r="E1" s="26" t="s">
        <v>3190</v>
      </c>
      <c r="F1" s="26"/>
      <c r="G1" s="26"/>
      <c r="H1" s="26"/>
      <c r="I1" s="26"/>
      <c r="J1" s="26"/>
      <c r="K1" s="26"/>
      <c r="L1" s="26"/>
      <c r="M1" s="26"/>
      <c r="N1" s="26"/>
      <c r="O1" s="26"/>
      <c r="P1" s="26"/>
    </row>
    <row r="2" ht="37.5" customHeight="1" spans="1:17">
      <c r="A2" s="25" t="s">
        <v>3191</v>
      </c>
      <c r="E2" s="27" t="s">
        <v>3191</v>
      </c>
      <c r="F2" s="27" t="s">
        <v>3192</v>
      </c>
      <c r="G2" s="27" t="s">
        <v>3193</v>
      </c>
      <c r="H2" s="27" t="s">
        <v>3193</v>
      </c>
      <c r="I2" s="27" t="s">
        <v>3194</v>
      </c>
      <c r="J2" s="27" t="s">
        <v>29</v>
      </c>
      <c r="K2" s="27" t="s">
        <v>3195</v>
      </c>
      <c r="L2" s="27" t="s">
        <v>36</v>
      </c>
      <c r="M2" s="27" t="s">
        <v>3196</v>
      </c>
      <c r="N2" s="27" t="s">
        <v>3197</v>
      </c>
      <c r="O2" s="27" t="s">
        <v>3198</v>
      </c>
      <c r="Q2" s="59"/>
    </row>
    <row r="3" ht="29.25" customHeight="1" spans="1:16">
      <c r="A3" s="28" t="s">
        <v>3199</v>
      </c>
      <c r="B3" s="29" t="s">
        <v>3200</v>
      </c>
      <c r="C3" s="30" t="s">
        <v>3201</v>
      </c>
      <c r="D3" s="31"/>
      <c r="E3" s="32">
        <f ca="1">E4+E14+E23+E298+E342+E345+E347</f>
        <v>0</v>
      </c>
      <c r="F3" s="32">
        <f ca="1">F4+F14+F23+F298+F342+F345+F347</f>
        <v>3</v>
      </c>
      <c r="G3" s="32">
        <f>IF(RefStr!C13&lt;&gt;"",INT(VALUE(MID(RefStr!C13,1,4))),0)</f>
        <v>2025</v>
      </c>
      <c r="H3" s="33">
        <f>IF(RefStr!C13&lt;&gt;"",INT(VALUE(MID(RefStr!C13,6,2))),0)</f>
        <v>12</v>
      </c>
      <c r="I3" s="51">
        <f>RefStr!C10*1</f>
        <v>31</v>
      </c>
      <c r="J3" s="52" t="str">
        <f>RefStr!H7</f>
        <v>DA</v>
      </c>
      <c r="K3" s="33" t="str">
        <f>RefStr!H9</f>
        <v>DA</v>
      </c>
      <c r="L3" s="33" t="str">
        <f>RefStr!H10</f>
        <v>DA</v>
      </c>
      <c r="M3" s="33" t="str">
        <f>RefStr!H8</f>
        <v>DA</v>
      </c>
      <c r="N3" s="33" t="str">
        <f>RefStr!H11</f>
        <v>DA</v>
      </c>
      <c r="O3" s="53">
        <f>RefStr!C6</f>
        <v>50660</v>
      </c>
      <c r="P3" s="26"/>
    </row>
    <row r="4" ht="19.5" customHeight="1" spans="1:16">
      <c r="A4" s="34" t="s">
        <v>3202</v>
      </c>
      <c r="B4" s="35"/>
      <c r="C4" s="36"/>
      <c r="D4" s="31"/>
      <c r="E4" s="26">
        <f>SUM(E5:E13)</f>
        <v>0</v>
      </c>
      <c r="F4" s="26">
        <f>SUM(F5:F13)</f>
        <v>0</v>
      </c>
      <c r="G4" s="26"/>
      <c r="H4" s="26"/>
      <c r="I4" s="54" t="s">
        <v>3203</v>
      </c>
      <c r="J4" s="54" t="s">
        <v>3204</v>
      </c>
      <c r="K4" s="54" t="s">
        <v>3205</v>
      </c>
      <c r="L4" s="26"/>
      <c r="M4" s="26"/>
      <c r="N4" s="26"/>
      <c r="O4" s="26"/>
      <c r="P4" s="26"/>
    </row>
    <row r="5" ht="63.75" customHeight="1" spans="1:16">
      <c r="A5" s="37">
        <v>1</v>
      </c>
      <c r="B5" s="38" t="str">
        <f t="shared" ref="B5:B13" si="0">IF(E5=1,"Pogreška",IF(F5=1,"Provjera","O.K."))</f>
        <v>O.K.</v>
      </c>
      <c r="C5" s="39" t="s">
        <v>3206</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3207</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3208</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3209</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3210</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3211</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3212</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3213</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3214</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3215</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3216</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3217</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3218</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3219</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3220</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3221</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3222</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3223</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3224</v>
      </c>
      <c r="B23" s="41"/>
      <c r="C23" s="42"/>
      <c r="D23" s="31"/>
      <c r="E23" s="26">
        <f ca="1">SUM(E24:E297)</f>
        <v>0</v>
      </c>
      <c r="F23" s="26">
        <f ca="1">SUM(F24:F297)</f>
        <v>3</v>
      </c>
      <c r="G23" s="26"/>
      <c r="H23" s="26"/>
      <c r="I23" s="26"/>
      <c r="J23" s="26"/>
      <c r="K23" s="26"/>
      <c r="L23" s="26"/>
      <c r="M23" s="26"/>
      <c r="N23" s="26"/>
      <c r="O23" s="26"/>
      <c r="P23" s="26"/>
    </row>
    <row r="24" ht="22.5" spans="1:16">
      <c r="A24" s="37">
        <v>1</v>
      </c>
      <c r="B24" s="38" t="str">
        <f>IF(E24=1,"Pogreška",IF(F24=1,"Provjera","O.K."))</f>
        <v>O.K.</v>
      </c>
      <c r="C24" s="43" t="s">
        <v>3225</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3226</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3227</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3228</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3229</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3230</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3231</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3232</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3233</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3234</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3235</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3236</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3237</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3238</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3239</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3240</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3241</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3242</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3243</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3244</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3245</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3246</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3247</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3248</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3249</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3250</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3251</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3252</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3253</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3254</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3255</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3256</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3257</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3258</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3259</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3260</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3261</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3262</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3263</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3264</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3265</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3266</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3267</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3268</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3269</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3270</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3271</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3272</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3273</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3274</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3275</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3276</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3277</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3278</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3279</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3280</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3281</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3282</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3283</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3284</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3285</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3286</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3287</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3288</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3289</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3290</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3291</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3292</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3293</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3294</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3295</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3296</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3297</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3298</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3299</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3300</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3301</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3302</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3303</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3304</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3305</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3306</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3307</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3308</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3309</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3310</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3311</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3312</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3313</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3314</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3315</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3316</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3317</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3318</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3319</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3320</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3321</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3322</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3323</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3324</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3325</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3326</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3327</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3328</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3329</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3330</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3331</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3332</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3333</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3334</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3335</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3336</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3337</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3338</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3339</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3340</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3341</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3342</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3343</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3344</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3345</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3346</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3347</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3348</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3349</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3350</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3351</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3352</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3353</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3354</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3355</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3356</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3357</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3358</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3359</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3360</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3361</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3362</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3363</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3364</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3365</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3366</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3367</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3368</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3369</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3370</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3371</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3372</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3373</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3374</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3375</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3376</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3377</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3378</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3379</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3380</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3381</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3382</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3383</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3384</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3385</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3386</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3387</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3388</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3389</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3390</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3391</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3392</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3393</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3394</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3395</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3396</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3397</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3398</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3399</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3400</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3401</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3402</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3403</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3404</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3405</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3406</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3407</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3408</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3409</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3410</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3411</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3412</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3413</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3414</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3415</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3416</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3417</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3418</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3419</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3420</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3421</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3422</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3423</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3424</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3425</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3426</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3427</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3428</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3429</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3430</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3431</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3432</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3433</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3434</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3435</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3436</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O.K.</v>
      </c>
      <c r="C236" s="60" t="s">
        <v>3437</v>
      </c>
      <c r="D236" s="31"/>
      <c r="E236" s="26">
        <f t="shared" si="17"/>
        <v>0</v>
      </c>
      <c r="F236" s="26">
        <f ca="1" t="shared" si="18"/>
        <v>0</v>
      </c>
      <c r="G236" s="26"/>
      <c r="H236" s="26"/>
      <c r="I236" s="26"/>
      <c r="J236" s="26"/>
      <c r="K236" s="26"/>
      <c r="L236" s="26">
        <f ca="1">IF(AND('PR-RAS'!D117&gt;0,SUM('PR-RAS'!D723:'PR-RAS'!D726)=0),1,0)</f>
        <v>0</v>
      </c>
      <c r="M236" s="26">
        <f ca="1">IF(AND('PR-RAS'!E117&gt;0,SUM('PR-RAS'!E723:'PR-RAS'!E726)=0),1,0)</f>
        <v>0</v>
      </c>
      <c r="N236" s="26"/>
      <c r="O236" s="26"/>
      <c r="P236" s="26"/>
    </row>
    <row r="237" ht="30" customHeight="1" spans="1:16">
      <c r="A237" s="37">
        <v>180</v>
      </c>
      <c r="B237" s="38" t="str">
        <f t="shared" si="16"/>
        <v>Provjera</v>
      </c>
      <c r="C237" s="60" t="s">
        <v>3438</v>
      </c>
      <c r="D237" s="31"/>
      <c r="E237" s="26">
        <f t="shared" si="17"/>
        <v>0</v>
      </c>
      <c r="F237" s="26">
        <f t="shared" si="18"/>
        <v>1</v>
      </c>
      <c r="G237" s="26"/>
      <c r="H237" s="26"/>
      <c r="I237" s="26"/>
      <c r="J237" s="26"/>
      <c r="K237" s="26"/>
      <c r="L237" s="26">
        <f>IF(AND('PR-RAS'!D159&gt;0,SUM('PR-RAS'!D732:D733)=0),1,0)</f>
        <v>0</v>
      </c>
      <c r="M237" s="26">
        <f>IF(AND('PR-RAS'!E159&gt;0,SUM('PR-RAS'!E732:E733)=0),1,0)</f>
        <v>1</v>
      </c>
      <c r="N237" s="26"/>
      <c r="O237" s="26"/>
      <c r="P237" s="26"/>
    </row>
    <row r="238" ht="30" customHeight="1" spans="1:16">
      <c r="A238" s="37">
        <v>181</v>
      </c>
      <c r="B238" s="38" t="str">
        <f t="shared" si="16"/>
        <v>O.K.</v>
      </c>
      <c r="C238" s="60" t="s">
        <v>3439</v>
      </c>
      <c r="D238" s="31"/>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37">
        <v>182</v>
      </c>
      <c r="B239" s="38" t="str">
        <f t="shared" si="16"/>
        <v>Provjera</v>
      </c>
      <c r="C239" s="60" t="s">
        <v>3440</v>
      </c>
      <c r="D239" s="31"/>
      <c r="E239" s="26">
        <f t="shared" si="17"/>
        <v>0</v>
      </c>
      <c r="F239" s="26">
        <f t="shared" si="18"/>
        <v>1</v>
      </c>
      <c r="G239" s="26"/>
      <c r="H239" s="26"/>
      <c r="I239" s="26"/>
      <c r="J239" s="26"/>
      <c r="K239" s="26"/>
      <c r="L239" s="26">
        <f>IF(AND('PR-RAS'!D185&gt;0,SUM('PR-RAS'!D737:D739)=0),1,0)</f>
        <v>1</v>
      </c>
      <c r="M239" s="26">
        <f>IF(AND('PR-RAS'!E185&gt;0,SUM('PR-RAS'!E737:E739)=0),1,0)</f>
        <v>1</v>
      </c>
      <c r="N239" s="26"/>
      <c r="O239" s="26"/>
      <c r="P239" s="26"/>
    </row>
    <row r="240" ht="30" customHeight="1" spans="1:16">
      <c r="A240" s="37">
        <v>183</v>
      </c>
      <c r="B240" s="38" t="str">
        <f t="shared" si="16"/>
        <v>Provjera</v>
      </c>
      <c r="C240" s="60" t="s">
        <v>3441</v>
      </c>
      <c r="D240" s="31"/>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37">
        <v>184</v>
      </c>
      <c r="B241" s="38" t="str">
        <f t="shared" si="16"/>
        <v>O.K.</v>
      </c>
      <c r="C241" s="60" t="s">
        <v>3442</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O.K.</v>
      </c>
      <c r="C242" s="60" t="s">
        <v>3443</v>
      </c>
      <c r="D242" s="31"/>
      <c r="E242" s="26">
        <f t="shared" si="17"/>
        <v>0</v>
      </c>
      <c r="F242" s="26">
        <f t="shared" si="18"/>
        <v>0</v>
      </c>
      <c r="G242" s="26"/>
      <c r="H242" s="26"/>
      <c r="I242" s="26"/>
      <c r="J242" s="26"/>
      <c r="K242" s="26"/>
      <c r="L242" s="26">
        <f>IF(AND('PR-RAS'!D196&gt;0,'PR-RAS'!D742=0),1,0)</f>
        <v>0</v>
      </c>
      <c r="M242" s="26">
        <f>IF(AND('PR-RAS'!E196&gt;0,'PR-RAS'!E742=0),1,0)</f>
        <v>0</v>
      </c>
      <c r="N242" s="26"/>
      <c r="O242" s="26"/>
      <c r="P242" s="26"/>
    </row>
    <row r="243" ht="30" customHeight="1" spans="1:16">
      <c r="A243" s="37">
        <v>275</v>
      </c>
      <c r="B243" s="38" t="str">
        <f t="shared" si="16"/>
        <v>O.K.</v>
      </c>
      <c r="C243" s="60" t="s">
        <v>3444</v>
      </c>
      <c r="D243" s="31"/>
      <c r="E243" s="26">
        <f t="shared" si="17"/>
        <v>0</v>
      </c>
      <c r="F243" s="26">
        <f t="shared" si="18"/>
        <v>0</v>
      </c>
      <c r="G243" s="26"/>
      <c r="H243" s="26"/>
      <c r="I243" s="26"/>
      <c r="J243" s="26"/>
      <c r="K243" s="26"/>
      <c r="L243" s="26">
        <f>IF(AND('PR-RAS'!D198&gt;0,'PR-RAS'!D743=0),1,0)</f>
        <v>0</v>
      </c>
      <c r="M243" s="26">
        <f>IF(AND('PR-RAS'!E198&gt;0,'PR-RAS'!E743=0),1,0)</f>
        <v>0</v>
      </c>
      <c r="N243" s="26"/>
      <c r="O243" s="26"/>
      <c r="P243" s="26"/>
    </row>
    <row r="244" ht="30" customHeight="1" spans="1:16">
      <c r="A244" s="37">
        <v>276</v>
      </c>
      <c r="B244" s="38" t="str">
        <f t="shared" si="16"/>
        <v>O.K.</v>
      </c>
      <c r="C244" s="60" t="s">
        <v>3445</v>
      </c>
      <c r="D244" s="31"/>
      <c r="E244" s="26">
        <f t="shared" si="17"/>
        <v>0</v>
      </c>
      <c r="F244" s="26">
        <f t="shared" si="18"/>
        <v>0</v>
      </c>
      <c r="G244" s="26"/>
      <c r="H244" s="26"/>
      <c r="I244" s="26"/>
      <c r="J244" s="26"/>
      <c r="K244" s="26"/>
      <c r="L244" s="26">
        <f>IF(AND('PR-RAS'!D199&gt;0,'PR-RAS'!D744=0),1,0)</f>
        <v>0</v>
      </c>
      <c r="M244" s="26">
        <f>IF(AND('PR-RAS'!E199&gt;0,'PR-RAS'!E744=0),1,0)</f>
        <v>0</v>
      </c>
      <c r="N244" s="26"/>
      <c r="O244" s="26"/>
      <c r="P244" s="26"/>
    </row>
    <row r="245" ht="43.5" customHeight="1" spans="1:16">
      <c r="A245" s="37">
        <v>186</v>
      </c>
      <c r="B245" s="38" t="str">
        <f t="shared" si="16"/>
        <v>O.K.</v>
      </c>
      <c r="C245" s="60" t="s">
        <v>3446</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3447</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3448</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3449</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3450</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3451</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3452</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3453</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3454</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3455</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3456</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3457</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3458</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3459</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3460</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3461</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3462</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3463</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3464</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3465</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3466</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3467</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3468</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3469</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3470</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3471</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3472</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3473</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3474</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3475</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3476</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3477</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3478</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3479</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3480</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3481</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3482</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3483</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3484</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3485</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3486</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3487</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3488</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3489</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3490</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3491</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3492</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3493</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3494</v>
      </c>
      <c r="D293" s="31"/>
      <c r="E293" s="26">
        <f t="shared" si="17"/>
        <v>0</v>
      </c>
      <c r="F293" s="26">
        <f t="shared" si="18"/>
        <v>0</v>
      </c>
      <c r="G293" s="26"/>
      <c r="H293" s="26"/>
      <c r="I293" s="26"/>
      <c r="J293" s="26"/>
      <c r="K293" s="26"/>
      <c r="L293" s="26">
        <f>IF(AND(J3="DA",MAX('PR-RAS'!D653:D655)=0,MIN('PR-RAS'!D653:D655)=0),1,0)</f>
        <v>0</v>
      </c>
      <c r="M293" s="26" t="s">
        <v>632</v>
      </c>
      <c r="N293" s="26"/>
      <c r="O293" s="26"/>
      <c r="P293" s="26"/>
      <c r="R293" s="69"/>
    </row>
    <row r="294" ht="42" customHeight="1" spans="1:16">
      <c r="A294" s="37">
        <v>236</v>
      </c>
      <c r="B294" s="38" t="str">
        <f t="shared" si="16"/>
        <v>O.K.</v>
      </c>
      <c r="C294" s="60" t="s">
        <v>3495</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3496</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3497</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3498</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3499</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3500</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3501</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3502</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3503</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3504</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3505</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3506</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3507</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3508</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3509</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3510</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3511</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3512</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3513</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3514</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3515</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3516</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3517</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3518</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3519</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3520</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3521</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3522</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3523</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3524</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3525</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3526</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3527</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3528</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3529</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3530</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3531</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3532</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3533</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3534</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3535</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3536</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3537</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3538</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3539</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3540</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3541</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3498</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3542</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3498</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3543</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3498</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3544</v>
      </c>
    </row>
    <row r="1480" ht="15.75" customHeight="1"/>
    <row r="1481" customHeight="1" spans="11:11">
      <c r="K1481" s="6">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dcterms:created xsi:type="dcterms:W3CDTF">2022-04-01T05:14:00Z</dcterms:created>
  <cp:lastPrinted>2025-11-26T12:43:00Z</cp:lastPrinted>
  <dcterms:modified xsi:type="dcterms:W3CDTF">2026-01-30T09:46:46Z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D42651FAC34346079A16AE95EB2D71E6_13</vt:lpwstr>
  </property>
  <property fmtid="{D5CDD505-2E9C-101B-9397-08002B2CF9AE}" pid="3" name="KSOProductBuildVer">
    <vt:lpwstr>1033-12.2.0.23196</vt:lpwstr>
  </property>
</Properties>
</file>